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ACACIONES\webb\"/>
    </mc:Choice>
  </mc:AlternateContent>
  <bookViews>
    <workbookView xWindow="0" yWindow="0" windowWidth="20490" windowHeight="7620"/>
  </bookViews>
  <sheets>
    <sheet name=" NOTAS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' NOTAS'!$A$77:$G$161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4" i="1" l="1"/>
  <c r="E475" i="1"/>
  <c r="E503" i="1" s="1"/>
  <c r="E461" i="1"/>
  <c r="E454" i="1"/>
  <c r="E467" i="1" s="1"/>
  <c r="C385" i="1"/>
  <c r="C365" i="1"/>
  <c r="C363" i="1"/>
  <c r="D356" i="1"/>
  <c r="E340" i="1"/>
  <c r="E356" i="1" s="1"/>
  <c r="D340" i="1"/>
  <c r="C340" i="1"/>
  <c r="C356" i="1" s="1"/>
  <c r="D333" i="1"/>
  <c r="E319" i="1"/>
  <c r="E333" i="1" s="1"/>
  <c r="D319" i="1"/>
  <c r="C319" i="1"/>
  <c r="C333" i="1" s="1"/>
  <c r="E312" i="1"/>
  <c r="D312" i="1"/>
  <c r="C312" i="1"/>
  <c r="E303" i="1"/>
  <c r="E315" i="1" s="1"/>
  <c r="D303" i="1"/>
  <c r="D315" i="1" s="1"/>
  <c r="C303" i="1"/>
  <c r="C315" i="1" s="1"/>
  <c r="D237" i="1"/>
  <c r="D296" i="1" s="1"/>
  <c r="C237" i="1"/>
  <c r="C296" i="1" s="1"/>
  <c r="C229" i="1"/>
  <c r="C230" i="1" s="1"/>
  <c r="C223" i="1" s="1"/>
  <c r="C231" i="1" s="1"/>
  <c r="C216" i="1"/>
  <c r="C217" i="1" s="1"/>
  <c r="C208" i="1" s="1"/>
  <c r="C207" i="1"/>
  <c r="C206" i="1"/>
  <c r="C199" i="1"/>
  <c r="C191" i="1"/>
  <c r="D148" i="1"/>
  <c r="D160" i="1" s="1"/>
  <c r="C148" i="1"/>
  <c r="C160" i="1" s="1"/>
  <c r="F129" i="1"/>
  <c r="F119" i="1"/>
  <c r="E119" i="1"/>
  <c r="E101" i="1"/>
  <c r="D101" i="1"/>
  <c r="C101" i="1"/>
  <c r="E83" i="1"/>
  <c r="D83" i="1"/>
  <c r="C83" i="1"/>
  <c r="C119" i="1" s="1"/>
  <c r="E81" i="1"/>
  <c r="D81" i="1"/>
  <c r="D119" i="1" s="1"/>
  <c r="C81" i="1"/>
  <c r="F48" i="1"/>
  <c r="E48" i="1"/>
  <c r="D46" i="1"/>
  <c r="D45" i="1" s="1"/>
  <c r="C45" i="1"/>
  <c r="D43" i="1"/>
  <c r="C43" i="1"/>
  <c r="C48" i="1" s="1"/>
  <c r="D42" i="1"/>
  <c r="D41" i="1"/>
  <c r="D40" i="1"/>
  <c r="D39" i="1"/>
  <c r="D48" i="1" s="1"/>
  <c r="C39" i="1"/>
  <c r="E35" i="1"/>
  <c r="D35" i="1"/>
  <c r="C35" i="1"/>
  <c r="C32" i="1"/>
  <c r="D29" i="1"/>
  <c r="C29" i="1"/>
  <c r="E23" i="1"/>
  <c r="D23" i="1"/>
  <c r="C23" i="1"/>
  <c r="C218" i="1" l="1"/>
</calcChain>
</file>

<file path=xl/sharedStrings.xml><?xml version="1.0" encoding="utf-8"?>
<sst xmlns="http://schemas.openxmlformats.org/spreadsheetml/2006/main" count="393" uniqueCount="340">
  <si>
    <t xml:space="preserve">NOTAS A LOS ESTADOS FINANCIEROS </t>
  </si>
  <si>
    <t>Al 30 de Junio del 2019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</si>
  <si>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</si>
  <si>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</si>
  <si>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</si>
  <si>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</si>
  <si>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</si>
  <si>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</si>
  <si>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</si>
  <si>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</si>
  <si>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</si>
  <si>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</si>
  <si>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</si>
  <si>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Superiores a 3 meses hasta 12.</t>
  </si>
  <si>
    <t>1211 INVERSIONES A LP</t>
  </si>
  <si>
    <t>* DERECHOSA RECIBIR EFECTIVO Y EQUIVALENTES Y BIENES O SERVICIOS A RECIBIR</t>
  </si>
  <si>
    <t>ESF-02 INGRESOS P/RECUPERAR</t>
  </si>
  <si>
    <t>2018</t>
  </si>
  <si>
    <t>2017</t>
  </si>
  <si>
    <t>1122 CUENTAS POR COBRAR CP</t>
  </si>
  <si>
    <t>1122102002 DOCUMENTOS POR COBRAR</t>
  </si>
  <si>
    <t>1122602001 CUENTAS POR COBRAR A ENTIDADES FED Y MPIOS</t>
  </si>
  <si>
    <t>1124 INGRESOS POR RECUPERAR CP</t>
  </si>
  <si>
    <t>1124401002 APROVECHAMIENTOS POR COBRAR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</si>
  <si>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</si>
  <si>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</si>
  <si>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</si>
  <si>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</si>
  <si>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</si>
  <si>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</si>
  <si>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SUBSIDIO AL EMPLEO</t>
  </si>
  <si>
    <t>1123106001 OTROS DEUDORES DIVERSOS</t>
  </si>
  <si>
    <t>1125    DEUDORES POR ANTICIPOS DE TESORERÍA A CORTO PLAZO</t>
  </si>
  <si>
    <t>1125102001 FONDO FIJO</t>
  </si>
  <si>
    <t>1130  DERECHOS A RECIBIR BIENES O SERVICIOS</t>
  </si>
  <si>
    <t>1131001001 ANTICIPO A PROVEEDORES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</si>
  <si>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</si>
  <si>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</si>
  <si>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</si>
  <si>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</si>
  <si>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</si>
  <si>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</si>
  <si>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</si>
  <si>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</si>
  <si>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</si>
  <si>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</si>
  <si>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</si>
  <si>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</si>
  <si>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</si>
  <si>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</si>
  <si>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</si>
  <si>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</si>
  <si>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</si>
  <si>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</si>
  <si>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</si>
  <si>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</si>
  <si>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</si>
  <si>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 EDIFICACIÓN  NO HABITACIONAL EN PROCESO</t>
  </si>
  <si>
    <t>1240 BIENES MUEBLES</t>
  </si>
  <si>
    <t>1241151100 MUEBLES DE OFICINA Y ESTANTERÍA 2011</t>
  </si>
  <si>
    <t>1241251200 MUEBLES, EXCEPTO DE OFICINA Y ESTANTERÍA 2011</t>
  </si>
  <si>
    <t>1241351500 EQ. DE CÓMP. Y DE TECNOLOGÍAS DE LA INFORMACI 2011</t>
  </si>
  <si>
    <t>1241951900 OTROS MOBILIARIOS Y EQUIPOS DE ADMINISTRACIÓN 2011</t>
  </si>
  <si>
    <t>1242152100 EQUIPO Y APARATOS AUDIOVISUALES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</si>
  <si>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</si>
  <si>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</si>
  <si>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</si>
  <si>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</si>
  <si>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</si>
  <si>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1246156100 MAQUINARIA Y EQUIPO AGROPECUARIO 2011</t>
  </si>
  <si>
    <t>1246256200 MAQUINARIA Y EQUIPO INDUSTRIAL 2011</t>
  </si>
  <si>
    <t>1246456400 SISTEMAS DE AIRE ACONDICIONADO, CALEFACCION</t>
  </si>
  <si>
    <t>1246556500 EQUIPO DE COMUNICACIÓN Y TELECOMUNICACIÓN 2011</t>
  </si>
  <si>
    <t>1246656600 EQ. DE GENER. ELÉCTRICA, APARATOS Y ACCESO 2011</t>
  </si>
  <si>
    <t>1246756700 HERRAMIENTAS Y MÁQUINAS-HERRAMIENTA 2011</t>
  </si>
  <si>
    <t>1246956900 OTROS EQUIPOS 2011</t>
  </si>
  <si>
    <t>1260 DEPERECIACION Y DETERIORO ACUM.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</si>
  <si>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</si>
  <si>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</si>
  <si>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</si>
  <si>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</si>
  <si>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</si>
  <si>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</si>
  <si>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</si>
  <si>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</si>
  <si>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</si>
  <si>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</si>
  <si>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1263656101 MAQUINARIA Y EQUIPO AGROPECUARIO 2010</t>
  </si>
  <si>
    <t>1263656201 MAQUINARIA Y EQUIPO INDUSTRIAL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</si>
  <si>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</si>
  <si>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</si>
  <si>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</si>
  <si>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</si>
  <si>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1263656901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</si>
  <si>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</si>
  <si>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</si>
  <si>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</si>
  <si>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</si>
  <si>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</si>
  <si>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</si>
  <si>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</si>
  <si>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</si>
  <si>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</si>
  <si>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</si>
  <si>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</si>
  <si>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SUELDOS DEVENGADOS</t>
  </si>
  <si>
    <t>2112101001 PROVEEDORES DE BIENES Y SERVICIOS</t>
  </si>
  <si>
    <t>2112102001 PROVEEDORES DEL EJERCICIO ANTERIOR</t>
  </si>
  <si>
    <t>2117101003 ISR SALARIOS POR PAGAR</t>
  </si>
  <si>
    <t>2117202004 APORTACIÓN TRABAJADOR IMSS</t>
  </si>
  <si>
    <t>2117901003 COUTAS SINDICALES</t>
  </si>
  <si>
    <t>2117903001 PENSIÓN ALIMENTICIA</t>
  </si>
  <si>
    <t>2117910001 VIVIENDA</t>
  </si>
  <si>
    <t>2117917007 FONACOT</t>
  </si>
  <si>
    <t>2119905001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</si>
  <si>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</si>
  <si>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</si>
  <si>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</si>
  <si>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</si>
  <si>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</si>
  <si>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</si>
  <si>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</si>
  <si>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</si>
  <si>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</si>
  <si>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</si>
  <si>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</si>
  <si>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</si>
  <si>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</si>
  <si>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</si>
  <si>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4173730208 CURSOS DE INGLÉS PARA EDUCACIÓN CONTINÚA</t>
  </si>
  <si>
    <t>4173730209 CURSOS DE ESPECIALIZACIÓN PARA EDUCACIÓN CONTINUA</t>
  </si>
  <si>
    <t>4173730501 GESTORIA DE TITULACIÓN</t>
  </si>
  <si>
    <t>4173730602 REEXPEDICION DE CREDENCIALES</t>
  </si>
  <si>
    <t>4173730901 POR CONCEPTO DE FICHAS</t>
  </si>
  <si>
    <t>4173730910 APOYO ECONÓMICO PARA RESIDENCIAS PROFESIONALES</t>
  </si>
  <si>
    <t>4173 Ingresos por Venta de Bienes y Servicios de Organismos Descentralizados</t>
  </si>
  <si>
    <t>4170 Ingresos por Venta de Bienes y Servicios</t>
  </si>
  <si>
    <t>4200 PARTICIPACIONES, APORTACIONES, TRANSFERENCIAS, ASIGNACIONES, SUBSIDIOS Y OTRAS AYUDAS</t>
  </si>
  <si>
    <t>4213831000 CONVENIO SERVICIOS PERSONALES</t>
  </si>
  <si>
    <t>4213832000 CONVENIO MATERIALES Y SUMINISTROS</t>
  </si>
  <si>
    <t>4213833000 CONVENIO SERVICIOS GENERALES</t>
  </si>
  <si>
    <t>4221911100 ESTATAL SERVICIOS PERSONALES</t>
  </si>
  <si>
    <t>4221911200 ESTATAL MATERIALES Y SUMINISTROS</t>
  </si>
  <si>
    <t>4221911300 ESTATAL SERVICIOS GENERALES</t>
  </si>
  <si>
    <t>4221911400 ESTATAL SUBSIDIOS Y AYUDAS</t>
  </si>
  <si>
    <t>4221 Trans. Internas y Asig. al Secto</t>
  </si>
  <si>
    <t>4220 Transferencias, Asignaciones, Subs.</t>
  </si>
  <si>
    <t>ERA-02 OTROS INGRESOS Y BENEFICIOS</t>
  </si>
  <si>
    <t xml:space="preserve">4300 OTROS INGRESOS Y BENEFICIOS
</t>
  </si>
  <si>
    <t>4399000008 Diferencia por Redondeo</t>
  </si>
  <si>
    <t>4399790521 MULTAS E INFRACCIONES</t>
  </si>
  <si>
    <t>4399790603 RENTA DE CAFETERIA</t>
  </si>
  <si>
    <t>4399790604 RENTA PARA PAPELERIA</t>
  </si>
  <si>
    <t>4399790906  DEPÓSITOS NO IDENTIFICADOS (AUTORIZADOS)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</si>
  <si>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</si>
  <si>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</si>
  <si>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</si>
  <si>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</si>
  <si>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</si>
  <si>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</si>
  <si>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</si>
  <si>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</si>
  <si>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</si>
  <si>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</si>
  <si>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</si>
  <si>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</si>
  <si>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5115154000 PRESTACIONES CONTRACTUALES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</si>
  <si>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</si>
  <si>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</si>
  <si>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</si>
  <si>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</si>
  <si>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</si>
  <si>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5122221000 ALIMENTACIÓN DE PERSONAS</t>
  </si>
  <si>
    <t>5124246000 MATERIAL ELECTRICO Y ELECTRONICO</t>
  </si>
  <si>
    <t>5124248000 MATERIALES COMPLEMENTARIOS</t>
  </si>
  <si>
    <t>5124249000 OTROS MATERIALES Y ARTICULOS DE CONSTRUCCION Y REP</t>
  </si>
  <si>
    <t>5125251000 SUSTANCIAS QUÍMICAS</t>
  </si>
  <si>
    <t>5125254000 MATERIALES, ACCESORIOS Y SUMINISTROS MÉDICOS</t>
  </si>
  <si>
    <t>5125255000 MAT., ACCESORIOS Y SUMINISTROS DE LABORATORIO</t>
  </si>
  <si>
    <t>5126261000 COMBUSTIBLES, LUBRICANTES Y ADITIVOS</t>
  </si>
  <si>
    <t>5127271000 VESTUARIOS Y UNIFORMES</t>
  </si>
  <si>
    <t>5127273000 ARTÍCULOS DEPORTIVOS</t>
  </si>
  <si>
    <t>5129291000 HERRAMIENTAS MENORES</t>
  </si>
  <si>
    <t>5129292000 REFACCIONES, ACCESORIOS Y HERRAM. MENORES</t>
  </si>
  <si>
    <t>5129294000 REFACCIONES Y ACCESORIOS PARA EQ. DE COMPUTO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</si>
  <si>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</si>
  <si>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</si>
  <si>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</si>
  <si>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</si>
  <si>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</si>
  <si>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</si>
  <si>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5131318000 SERVICIOS POSTALES Y TELEGRAFICOS</t>
  </si>
  <si>
    <t>5132327000 ARRENDAMIENTO DE ACTIVOS INTANGIBLES</t>
  </si>
  <si>
    <t>5133334000 CAPACITACIÓN</t>
  </si>
  <si>
    <t>5133336000SERVS. APOYO ADMVO., FOTOCOPIADO E IMPRESION</t>
  </si>
  <si>
    <t>5133338000 SERVICIOS DE VIGILANCIA</t>
  </si>
  <si>
    <t>5134341000 SERVICIOS FINANCIEROS Y BANCARIOS</t>
  </si>
  <si>
    <t>5134345000 SEGUROS DE BIENES PATRIMONIALES</t>
  </si>
  <si>
    <t>5135351000 CONSERV. Y MANTENIMIENTO MENOR DE INMUEBLES</t>
  </si>
  <si>
    <t>5135352000 INST., REPAR. MTTO. MOB. Y EQ. ADMON., EDU. Y REC.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</si>
  <si>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</si>
  <si>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</si>
  <si>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</si>
  <si>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</si>
  <si>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5137371000 PASAJES AEREOS</t>
  </si>
  <si>
    <t>5137372000 PASAJES TERRESTRES</t>
  </si>
  <si>
    <t>5137375000 VIATICOS EN EL PAIS</t>
  </si>
  <si>
    <t>5137378000 SERVICIOS INTEGRALES DE TRANSLADO Y VIATICOS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</si>
  <si>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</si>
  <si>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</si>
  <si>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</si>
  <si>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</si>
  <si>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</si>
  <si>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5139398000 IMPUESTO DE NOMINA</t>
  </si>
  <si>
    <t>5242442000 BECAS Y OT. AYUDAS PARA PROG. DE CAPACITA.</t>
  </si>
  <si>
    <t>5243445000 AYUDAS SOC. A INST. CULT.  SIN FINES DE LUCRO</t>
  </si>
  <si>
    <t>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</si>
  <si>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</si>
  <si>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</si>
  <si>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</si>
  <si>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</si>
  <si>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3110911500 ESTATAL BIENES MUEBLES E INMUEBLES</t>
  </si>
  <si>
    <t>3110915000 ESTATAL BIENES MUEBLES E INMUEBLES</t>
  </si>
  <si>
    <t>3110916000 ESTATAL OBRA PUBLICA</t>
  </si>
  <si>
    <t>3111835000 CONVENIO BIENES MUEBLES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</si>
  <si>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</si>
  <si>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</si>
  <si>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</si>
  <si>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</si>
  <si>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VHP-02 PATRIMONIO GENERADO</t>
  </si>
  <si>
    <t>3210 HACIENDA PUBLICA /PATRIMONIO GENERADO</t>
  </si>
  <si>
    <t>3210000001 RESULTADO DEL EJERCICIO</t>
  </si>
  <si>
    <t>3220000023 RESULTADO DEL EJERCICIO 2015</t>
  </si>
  <si>
    <t>3220000024 RESULTADO DEL EJERCICIO 2016</t>
  </si>
  <si>
    <t>3220000025 RESULTADO DEL EJERCICIO 2017</t>
  </si>
  <si>
    <t>3220000026 RESULTADO DEL EJERCICIO 2018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</si>
  <si>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</si>
  <si>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</si>
  <si>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</si>
  <si>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</si>
  <si>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3220690211 APLICACIÓN DE REMANENTE PROPIO</t>
  </si>
  <si>
    <t>3220690212 APLICACIÓN DE REMANENTE FEDERAL</t>
  </si>
  <si>
    <t>3220790201 APLICACIÓN DE REMANENTE PROPIO</t>
  </si>
  <si>
    <t>IV) NOTAS AL ESTADO DE FLUJO DE EFECTIVO</t>
  </si>
  <si>
    <t>EFE-01 FLUJO DE EFECTIVO</t>
  </si>
  <si>
    <t>1111 EFECTIVO</t>
  </si>
  <si>
    <t>1112 BANCOS /TESORERIA</t>
  </si>
  <si>
    <t>1112101001 BANAMEX 70142938713 PRODEP 2018</t>
  </si>
  <si>
    <t>1112102001  BANCOMER 00198199183</t>
  </si>
  <si>
    <t>1112102003  BANCOMER 00198829187</t>
  </si>
  <si>
    <t>1112102006  BANCOMER 0100140139</t>
  </si>
  <si>
    <t>1112102007  BANCOMER 0199233245 PRODET 2014</t>
  </si>
  <si>
    <t>1112102008  BANCOMER 0199032444</t>
  </si>
  <si>
    <t>1112102009  BANCOMER 0100140562</t>
  </si>
  <si>
    <t>1112102010  BANCOMER 0103449629</t>
  </si>
  <si>
    <t>1112102011  BANCOMER 0103449475</t>
  </si>
  <si>
    <t>1112102012  BANCOMER 0103449599</t>
  </si>
  <si>
    <t>1112102013  BANCOMER 105332214</t>
  </si>
  <si>
    <t>1112102014  BANCOMER 105332257</t>
  </si>
  <si>
    <t>1112102015  BANCOMER 0110170461</t>
  </si>
  <si>
    <t>1112102016  BANCOMER 0110173630 REMANENTE PROPIO 2016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</si>
  <si>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</si>
  <si>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</si>
  <si>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</si>
  <si>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</si>
  <si>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1236262200 EDIFICACIÓN  NO HABITACIONAL EN PROCESO</t>
  </si>
  <si>
    <t>1241151100  MUEBLES OF.</t>
  </si>
  <si>
    <t>1241251200  MUEBLES OF.</t>
  </si>
  <si>
    <t>1241351500  E.COMPUTO</t>
  </si>
  <si>
    <t>1241951900  OTROS MOB.</t>
  </si>
  <si>
    <t>1242152100  EQUIPO Y APARATOS</t>
  </si>
  <si>
    <t>1242352300  CÁMARAS FOTOGRÁFICAS</t>
  </si>
  <si>
    <t>1242952900  OTRO MOBILIARIO Y EQ</t>
  </si>
  <si>
    <t>1243153100  EQUIPO MÉDICO Y DE L</t>
  </si>
  <si>
    <t>1243253200  INSTRUMENTAL MÉDICO</t>
  </si>
  <si>
    <t>1244154100  AUTOMÓVILES Y CAMION</t>
  </si>
  <si>
    <t>1246156100  MAQUINARIA Y EQUIPO</t>
  </si>
  <si>
    <t>1246256200  MAQUINARIA Y EQUIPO</t>
  </si>
  <si>
    <t>1246456400  SISTEMAS DE AIRE ACO</t>
  </si>
  <si>
    <t>1246556500  EQUIPO DE COMUNICACI</t>
  </si>
  <si>
    <t>1246656600  EQUIPOS DE GENERACIÓ</t>
  </si>
  <si>
    <t>1246756700  HERRAMIENTAS Y MÁQUI</t>
  </si>
  <si>
    <t>1246956900  OTROS EQUIPOS 2011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</si>
  <si>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</si>
  <si>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</si>
  <si>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</si>
  <si>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al 30 de Junio de 2019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</si>
  <si>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</si>
  <si>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</si>
  <si>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</si>
  <si>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</si>
  <si>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</si>
  <si>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</si>
  <si>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</si>
  <si>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</si>
  <si>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</si>
  <si>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</si>
  <si>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</si>
  <si>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</si>
  <si>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</si>
  <si>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</si>
  <si>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</si>
  <si>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</si>
  <si>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</si>
  <si>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</si>
  <si>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</si>
  <si>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</si>
  <si>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</si>
  <si>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</si>
  <si>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</si>
  <si>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</si>
  <si>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</si>
  <si>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</si>
  <si>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</si>
  <si>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</si>
  <si>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</si>
  <si>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</si>
  <si>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</si>
  <si>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</si>
  <si>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</si>
  <si>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</si>
  <si>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</si>
  <si>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</si>
  <si>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</si>
  <si>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</si>
  <si>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</si>
  <si>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</si>
  <si>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</si>
  <si>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</si>
  <si>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</si>
  <si>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</si>
  <si>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</si>
  <si>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</si>
  <si>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</si>
  <si>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</t>
  </si>
  <si>
    <t>________________________________________</t>
  </si>
  <si>
    <t>ALFONSO DELGADO MARTÍNEZ</t>
  </si>
  <si>
    <t>J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</si>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</sst>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.000000000_ ;\-#,##0.000000000\ "/>
    <numFmt numFmtId="167" formatCode="#,##0;\-#,##0;&quot; &quot;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Arial 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0"/>
      <name val="Arial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9" fillId="0" borderId="0"/>
    <xf numFmtId="43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3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6" fillId="3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9" fillId="3" borderId="0" xfId="0" applyFont="1" applyFill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3" fillId="2" borderId="9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/>
    </xf>
    <xf numFmtId="164" fontId="5" fillId="3" borderId="10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164" fontId="5" fillId="3" borderId="11" xfId="0" applyNumberFormat="1" applyFont="1" applyFill="1" applyBorder="1"/>
    <xf numFmtId="49" fontId="3" fillId="3" borderId="12" xfId="0" applyNumberFormat="1" applyFont="1" applyFill="1" applyBorder="1" applyAlignment="1">
      <alignment horizontal="left"/>
    </xf>
    <xf numFmtId="164" fontId="5" fillId="3" borderId="12" xfId="0" applyNumberFormat="1" applyFont="1" applyFill="1" applyBorder="1"/>
    <xf numFmtId="43" fontId="3" fillId="2" borderId="9" xfId="1" applyFont="1" applyFill="1" applyBorder="1" applyAlignment="1">
      <alignment horizontal="center" vertical="center"/>
    </xf>
    <xf numFmtId="0" fontId="13" fillId="3" borderId="0" xfId="0" applyFont="1" applyFill="1" applyBorder="1"/>
    <xf numFmtId="0" fontId="11" fillId="0" borderId="10" xfId="0" applyFont="1" applyFill="1" applyBorder="1"/>
    <xf numFmtId="164" fontId="14" fillId="3" borderId="5" xfId="0" applyNumberFormat="1" applyFont="1" applyFill="1" applyBorder="1"/>
    <xf numFmtId="164" fontId="11" fillId="3" borderId="11" xfId="0" applyNumberFormat="1" applyFont="1" applyFill="1" applyBorder="1"/>
    <xf numFmtId="164" fontId="2" fillId="3" borderId="11" xfId="0" applyNumberFormat="1" applyFont="1" applyFill="1" applyBorder="1"/>
    <xf numFmtId="49" fontId="15" fillId="3" borderId="11" xfId="0" applyNumberFormat="1" applyFont="1" applyFill="1" applyBorder="1" applyAlignment="1">
      <alignment horizontal="left"/>
    </xf>
    <xf numFmtId="165" fontId="16" fillId="3" borderId="11" xfId="0" applyNumberFormat="1" applyFont="1" applyFill="1" applyBorder="1"/>
    <xf numFmtId="4" fontId="18" fillId="0" borderId="0" xfId="2" applyNumberFormat="1" applyFont="1"/>
    <xf numFmtId="164" fontId="2" fillId="3" borderId="12" xfId="0" applyNumberFormat="1" applyFont="1" applyFill="1" applyBorder="1"/>
    <xf numFmtId="43" fontId="19" fillId="2" borderId="9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left" vertical="center"/>
    </xf>
    <xf numFmtId="49" fontId="19" fillId="2" borderId="9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left"/>
    </xf>
    <xf numFmtId="164" fontId="14" fillId="0" borderId="5" xfId="0" applyNumberFormat="1" applyFont="1" applyFill="1" applyBorder="1"/>
    <xf numFmtId="164" fontId="16" fillId="3" borderId="11" xfId="0" applyNumberFormat="1" applyFont="1" applyFill="1" applyBorder="1"/>
    <xf numFmtId="49" fontId="19" fillId="3" borderId="11" xfId="0" applyNumberFormat="1" applyFont="1" applyFill="1" applyBorder="1" applyAlignment="1">
      <alignment horizontal="left"/>
    </xf>
    <xf numFmtId="164" fontId="16" fillId="3" borderId="5" xfId="0" applyNumberFormat="1" applyFont="1" applyFill="1" applyBorder="1"/>
    <xf numFmtId="49" fontId="19" fillId="3" borderId="12" xfId="0" applyNumberFormat="1" applyFont="1" applyFill="1" applyBorder="1" applyAlignment="1">
      <alignment horizontal="left"/>
    </xf>
    <xf numFmtId="0" fontId="16" fillId="3" borderId="0" xfId="0" applyFont="1" applyFill="1"/>
    <xf numFmtId="43" fontId="2" fillId="3" borderId="0" xfId="0" applyNumberFormat="1" applyFont="1" applyFill="1"/>
    <xf numFmtId="4" fontId="20" fillId="0" borderId="0" xfId="0" applyNumberFormat="1" applyFont="1"/>
    <xf numFmtId="0" fontId="11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9" fontId="3" fillId="4" borderId="0" xfId="0" applyNumberFormat="1" applyFont="1" applyFill="1" applyBorder="1" applyAlignment="1">
      <alignment horizontal="left"/>
    </xf>
    <xf numFmtId="43" fontId="3" fillId="4" borderId="0" xfId="1" applyFont="1" applyFill="1" applyBorder="1" applyAlignment="1">
      <alignment horizontal="center" vertical="center"/>
    </xf>
    <xf numFmtId="0" fontId="2" fillId="4" borderId="0" xfId="0" applyFont="1" applyFill="1"/>
    <xf numFmtId="43" fontId="3" fillId="0" borderId="0" xfId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3" fillId="3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43" fontId="11" fillId="3" borderId="11" xfId="1" applyFont="1" applyFill="1" applyBorder="1"/>
    <xf numFmtId="49" fontId="3" fillId="0" borderId="11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left"/>
    </xf>
    <xf numFmtId="43" fontId="2" fillId="3" borderId="11" xfId="1" applyFont="1" applyFill="1" applyBorder="1"/>
    <xf numFmtId="164" fontId="11" fillId="3" borderId="4" xfId="0" applyNumberFormat="1" applyFont="1" applyFill="1" applyBorder="1"/>
    <xf numFmtId="164" fontId="2" fillId="3" borderId="4" xfId="0" applyNumberFormat="1" applyFont="1" applyFill="1" applyBorder="1"/>
    <xf numFmtId="0" fontId="2" fillId="3" borderId="4" xfId="0" applyFont="1" applyFill="1" applyBorder="1"/>
    <xf numFmtId="49" fontId="9" fillId="3" borderId="12" xfId="0" applyNumberFormat="1" applyFont="1" applyFill="1" applyBorder="1" applyAlignment="1">
      <alignment horizontal="left"/>
    </xf>
    <xf numFmtId="0" fontId="0" fillId="0" borderId="12" xfId="0" applyBorder="1"/>
    <xf numFmtId="0" fontId="0" fillId="4" borderId="0" xfId="0" applyFill="1"/>
    <xf numFmtId="0" fontId="11" fillId="2" borderId="10" xfId="3" applyFont="1" applyFill="1" applyBorder="1" applyAlignment="1">
      <alignment horizontal="left" vertical="center" wrapText="1"/>
    </xf>
    <xf numFmtId="4" fontId="11" fillId="2" borderId="10" xfId="4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Border="1" applyAlignment="1"/>
    <xf numFmtId="0" fontId="2" fillId="3" borderId="11" xfId="0" applyFont="1" applyFill="1" applyBorder="1"/>
    <xf numFmtId="0" fontId="2" fillId="3" borderId="6" xfId="0" applyFont="1" applyFill="1" applyBorder="1"/>
    <xf numFmtId="0" fontId="2" fillId="3" borderId="12" xfId="0" applyFont="1" applyFill="1" applyBorder="1"/>
    <xf numFmtId="164" fontId="11" fillId="3" borderId="10" xfId="0" applyNumberFormat="1" applyFont="1" applyFill="1" applyBorder="1"/>
    <xf numFmtId="164" fontId="2" fillId="3" borderId="10" xfId="0" applyNumberFormat="1" applyFont="1" applyFill="1" applyBorder="1"/>
    <xf numFmtId="49" fontId="3" fillId="3" borderId="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wrapText="1"/>
    </xf>
    <xf numFmtId="4" fontId="2" fillId="0" borderId="2" xfId="4" applyNumberFormat="1" applyFont="1" applyFill="1" applyBorder="1" applyAlignment="1">
      <alignment wrapText="1"/>
    </xf>
    <xf numFmtId="4" fontId="2" fillId="0" borderId="10" xfId="4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11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4" applyNumberFormat="1" applyFont="1" applyFill="1" applyBorder="1" applyAlignment="1">
      <alignment wrapText="1"/>
    </xf>
    <xf numFmtId="4" fontId="2" fillId="0" borderId="12" xfId="4" applyNumberFormat="1" applyFont="1" applyFill="1" applyBorder="1" applyAlignment="1">
      <alignment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/>
    <xf numFmtId="164" fontId="22" fillId="2" borderId="9" xfId="0" applyNumberFormat="1" applyFont="1" applyFill="1" applyBorder="1"/>
    <xf numFmtId="0" fontId="11" fillId="2" borderId="9" xfId="3" applyFont="1" applyFill="1" applyBorder="1" applyAlignment="1">
      <alignment horizontal="left" vertical="center" wrapText="1"/>
    </xf>
    <xf numFmtId="4" fontId="11" fillId="2" borderId="9" xfId="4" applyNumberFormat="1" applyFont="1" applyFill="1" applyBorder="1" applyAlignment="1">
      <alignment horizontal="center" vertical="center" wrapText="1"/>
    </xf>
    <xf numFmtId="43" fontId="11" fillId="0" borderId="10" xfId="1" applyFont="1" applyFill="1" applyBorder="1"/>
    <xf numFmtId="43" fontId="2" fillId="0" borderId="11" xfId="1" applyFont="1" applyFill="1" applyBorder="1"/>
    <xf numFmtId="0" fontId="2" fillId="0" borderId="11" xfId="0" applyFont="1" applyFill="1" applyBorder="1"/>
    <xf numFmtId="49" fontId="9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3" fontId="11" fillId="0" borderId="11" xfId="1" applyFont="1" applyFill="1" applyBorder="1"/>
    <xf numFmtId="49" fontId="3" fillId="0" borderId="11" xfId="0" applyNumberFormat="1" applyFont="1" applyFill="1" applyBorder="1" applyAlignment="1">
      <alignment horizontal="left" wrapText="1"/>
    </xf>
    <xf numFmtId="43" fontId="11" fillId="0" borderId="11" xfId="1" applyFont="1" applyFill="1" applyBorder="1" applyAlignment="1">
      <alignment horizontal="center" vertical="center"/>
    </xf>
    <xf numFmtId="43" fontId="11" fillId="3" borderId="12" xfId="1" applyFont="1" applyFill="1" applyBorder="1"/>
    <xf numFmtId="43" fontId="3" fillId="2" borderId="12" xfId="1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3" fontId="11" fillId="3" borderId="1" xfId="1" applyFont="1" applyFill="1" applyBorder="1"/>
    <xf numFmtId="10" fontId="11" fillId="0" borderId="11" xfId="5" applyNumberFormat="1" applyFont="1" applyFill="1" applyBorder="1" applyAlignment="1">
      <alignment wrapText="1"/>
    </xf>
    <xf numFmtId="164" fontId="2" fillId="3" borderId="3" xfId="0" applyNumberFormat="1" applyFont="1" applyFill="1" applyBorder="1"/>
    <xf numFmtId="0" fontId="23" fillId="0" borderId="11" xfId="0" applyFont="1" applyBorder="1"/>
    <xf numFmtId="43" fontId="2" fillId="3" borderId="4" xfId="1" applyFont="1" applyFill="1" applyBorder="1"/>
    <xf numFmtId="10" fontId="2" fillId="0" borderId="11" xfId="5" applyNumberFormat="1" applyFont="1" applyFill="1" applyBorder="1" applyAlignment="1">
      <alignment wrapText="1"/>
    </xf>
    <xf numFmtId="164" fontId="2" fillId="3" borderId="5" xfId="0" applyNumberFormat="1" applyFont="1" applyFill="1" applyBorder="1"/>
    <xf numFmtId="164" fontId="24" fillId="3" borderId="5" xfId="0" applyNumberFormat="1" applyFont="1" applyFill="1" applyBorder="1"/>
    <xf numFmtId="0" fontId="24" fillId="3" borderId="0" xfId="0" applyFont="1" applyFill="1"/>
    <xf numFmtId="0" fontId="24" fillId="0" borderId="0" xfId="0" applyFont="1" applyFill="1"/>
    <xf numFmtId="10" fontId="2" fillId="0" borderId="12" xfId="5" applyNumberFormat="1" applyFont="1" applyFill="1" applyBorder="1" applyAlignment="1">
      <alignment wrapText="1"/>
    </xf>
    <xf numFmtId="10" fontId="11" fillId="2" borderId="12" xfId="0" applyNumberFormat="1" applyFont="1" applyFill="1" applyBorder="1"/>
    <xf numFmtId="9" fontId="3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1" fillId="2" borderId="10" xfId="3" applyFont="1" applyFill="1" applyBorder="1" applyAlignment="1">
      <alignment horizontal="center" vertical="center" wrapText="1"/>
    </xf>
    <xf numFmtId="43" fontId="11" fillId="3" borderId="10" xfId="1" applyFont="1" applyFill="1" applyBorder="1"/>
    <xf numFmtId="43" fontId="11" fillId="3" borderId="4" xfId="1" applyFont="1" applyFill="1" applyBorder="1"/>
    <xf numFmtId="49" fontId="9" fillId="3" borderId="4" xfId="0" applyNumberFormat="1" applyFont="1" applyFill="1" applyBorder="1" applyAlignment="1">
      <alignment horizontal="left"/>
    </xf>
    <xf numFmtId="164" fontId="2" fillId="3" borderId="8" xfId="0" applyNumberFormat="1" applyFont="1" applyFill="1" applyBorder="1"/>
    <xf numFmtId="49" fontId="3" fillId="2" borderId="16" xfId="0" applyNumberFormat="1" applyFont="1" applyFill="1" applyBorder="1" applyAlignment="1">
      <alignment vertical="center"/>
    </xf>
    <xf numFmtId="49" fontId="3" fillId="2" borderId="15" xfId="0" applyNumberFormat="1" applyFont="1" applyFill="1" applyBorder="1" applyAlignment="1">
      <alignment vertical="center"/>
    </xf>
    <xf numFmtId="0" fontId="5" fillId="3" borderId="0" xfId="0" applyFont="1" applyFill="1"/>
    <xf numFmtId="0" fontId="11" fillId="2" borderId="9" xfId="3" applyFont="1" applyFill="1" applyBorder="1" applyAlignment="1">
      <alignment horizontal="center" vertical="center" wrapText="1"/>
    </xf>
    <xf numFmtId="0" fontId="2" fillId="0" borderId="11" xfId="0" applyFont="1" applyBorder="1"/>
    <xf numFmtId="164" fontId="11" fillId="3" borderId="12" xfId="0" applyNumberFormat="1" applyFont="1" applyFill="1" applyBorder="1"/>
    <xf numFmtId="166" fontId="2" fillId="0" borderId="0" xfId="0" applyNumberFormat="1" applyFont="1" applyFill="1"/>
    <xf numFmtId="49" fontId="3" fillId="2" borderId="15" xfId="0" applyNumberFormat="1" applyFont="1" applyFill="1" applyBorder="1" applyAlignment="1">
      <alignment horizontal="center" vertical="center"/>
    </xf>
    <xf numFmtId="43" fontId="2" fillId="3" borderId="10" xfId="1" applyFont="1" applyFill="1" applyBorder="1"/>
    <xf numFmtId="165" fontId="2" fillId="3" borderId="0" xfId="0" applyNumberFormat="1" applyFont="1" applyFill="1"/>
    <xf numFmtId="49" fontId="9" fillId="0" borderId="4" xfId="0" applyNumberFormat="1" applyFont="1" applyFill="1" applyBorder="1" applyAlignment="1">
      <alignment horizontal="left"/>
    </xf>
    <xf numFmtId="43" fontId="2" fillId="0" borderId="4" xfId="1" applyFont="1" applyFill="1" applyBorder="1"/>
    <xf numFmtId="43" fontId="2" fillId="3" borderId="12" xfId="1" applyFont="1" applyFill="1" applyBorder="1"/>
    <xf numFmtId="43" fontId="3" fillId="2" borderId="9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2" fillId="3" borderId="0" xfId="0" applyNumberFormat="1" applyFont="1" applyFill="1" applyBorder="1"/>
    <xf numFmtId="164" fontId="5" fillId="3" borderId="3" xfId="0" applyNumberFormat="1" applyFont="1" applyFill="1" applyBorder="1"/>
    <xf numFmtId="0" fontId="2" fillId="3" borderId="0" xfId="0" applyFont="1" applyFill="1" applyAlignment="1">
      <alignment vertical="center" wrapText="1"/>
    </xf>
    <xf numFmtId="164" fontId="5" fillId="3" borderId="8" xfId="0" applyNumberFormat="1" applyFont="1" applyFill="1" applyBorder="1"/>
    <xf numFmtId="0" fontId="10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/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vertical="center"/>
    </xf>
    <xf numFmtId="0" fontId="26" fillId="2" borderId="15" xfId="0" applyFont="1" applyFill="1" applyBorder="1" applyAlignment="1">
      <alignment vertical="center"/>
    </xf>
    <xf numFmtId="43" fontId="26" fillId="0" borderId="9" xfId="1" applyFont="1" applyBorder="1" applyAlignment="1">
      <alignment horizontal="center" vertical="center"/>
    </xf>
    <xf numFmtId="0" fontId="2" fillId="3" borderId="16" xfId="0" applyFont="1" applyFill="1" applyBorder="1"/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" fillId="0" borderId="9" xfId="0" applyFont="1" applyBorder="1"/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/>
    </xf>
    <xf numFmtId="0" fontId="27" fillId="3" borderId="0" xfId="0" applyFont="1" applyFill="1" applyAlignment="1">
      <alignment vertical="center"/>
    </xf>
    <xf numFmtId="4" fontId="27" fillId="0" borderId="9" xfId="6" applyNumberFormat="1" applyFont="1" applyFill="1" applyBorder="1" applyAlignment="1">
      <alignment horizontal="right" vertical="center" indent="1"/>
    </xf>
    <xf numFmtId="4" fontId="28" fillId="0" borderId="9" xfId="0" applyNumberFormat="1" applyFont="1" applyFill="1" applyBorder="1" applyAlignment="1">
      <alignment horizontal="right"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3" borderId="0" xfId="0" applyFont="1" applyFill="1" applyAlignment="1">
      <alignment horizontal="center" vertical="center"/>
    </xf>
    <xf numFmtId="3" fontId="29" fillId="3" borderId="0" xfId="0" applyNumberFormat="1" applyFont="1" applyFill="1" applyBorder="1" applyAlignment="1">
      <alignment vertical="top"/>
    </xf>
    <xf numFmtId="43" fontId="26" fillId="2" borderId="9" xfId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3" fontId="26" fillId="0" borderId="0" xfId="1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4" fontId="30" fillId="0" borderId="9" xfId="0" applyNumberFormat="1" applyFont="1" applyBorder="1"/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43" fontId="27" fillId="0" borderId="9" xfId="1" applyFont="1" applyBorder="1" applyAlignment="1">
      <alignment horizontal="center" vertical="center"/>
    </xf>
    <xf numFmtId="43" fontId="31" fillId="0" borderId="0" xfId="1" applyFont="1" applyBorder="1" applyAlignment="1">
      <alignment horizontal="center" vertical="center"/>
    </xf>
    <xf numFmtId="3" fontId="29" fillId="3" borderId="0" xfId="1" applyNumberFormat="1" applyFont="1" applyFill="1" applyBorder="1" applyAlignment="1">
      <alignment vertical="top"/>
    </xf>
    <xf numFmtId="0" fontId="32" fillId="0" borderId="0" xfId="0" applyFont="1"/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43" fontId="2" fillId="3" borderId="0" xfId="1" applyFont="1" applyFill="1"/>
    <xf numFmtId="43" fontId="2" fillId="0" borderId="9" xfId="1" applyFont="1" applyBorder="1"/>
    <xf numFmtId="0" fontId="20" fillId="3" borderId="0" xfId="0" applyFont="1" applyFill="1"/>
    <xf numFmtId="0" fontId="2" fillId="3" borderId="2" xfId="0" applyFont="1" applyFill="1" applyBorder="1"/>
    <xf numFmtId="0" fontId="26" fillId="2" borderId="9" xfId="0" applyFont="1" applyFill="1" applyBorder="1" applyAlignment="1">
      <alignment vertical="center"/>
    </xf>
    <xf numFmtId="43" fontId="2" fillId="3" borderId="0" xfId="1" applyNumberFormat="1" applyFont="1" applyFill="1" applyBorder="1"/>
    <xf numFmtId="0" fontId="10" fillId="0" borderId="0" xfId="0" applyFont="1" applyBorder="1" applyAlignment="1">
      <alignment horizontal="center"/>
    </xf>
    <xf numFmtId="167" fontId="5" fillId="3" borderId="3" xfId="0" applyNumberFormat="1" applyFont="1" applyFill="1" applyBorder="1"/>
    <xf numFmtId="167" fontId="5" fillId="3" borderId="5" xfId="0" applyNumberFormat="1" applyFont="1" applyFill="1" applyBorder="1"/>
    <xf numFmtId="167" fontId="3" fillId="3" borderId="8" xfId="0" applyNumberFormat="1" applyFont="1" applyFill="1" applyBorder="1"/>
    <xf numFmtId="164" fontId="3" fillId="3" borderId="8" xfId="0" applyNumberFormat="1" applyFont="1" applyFill="1" applyBorder="1"/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0" fillId="0" borderId="0" xfId="0" applyFont="1" applyFill="1"/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right"/>
    </xf>
  </cellXfs>
  <cellStyles count="7">
    <cellStyle name="Millares" xfId="1" builtinId="3"/>
    <cellStyle name="Millares 2" xfId="4"/>
    <cellStyle name="Normal" xfId="0" builtinId="0"/>
    <cellStyle name="Normal 2 2" xfId="3"/>
    <cellStyle name="Normal 3 13" xfId="2"/>
    <cellStyle name="Normal 3 2 2" xfId="6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10467</xdr:colOff>
      <xdr:row>17</xdr:row>
      <xdr:rowOff>98611</xdr:rowOff>
    </xdr:from>
    <xdr:ext cx="3464588" cy="475130"/>
    <xdr:sp macro="" textlink="">
      <xdr:nvSpPr>
        <xdr:cNvPr id="2" name="Rectángulo 1"/>
        <xdr:cNvSpPr/>
      </xdr:nvSpPr>
      <xdr:spPr>
        <a:xfrm>
          <a:off x="4830117" y="3051361"/>
          <a:ext cx="346458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52335</xdr:colOff>
      <xdr:row>53</xdr:row>
      <xdr:rowOff>0</xdr:rowOff>
    </xdr:from>
    <xdr:ext cx="2145742" cy="440527"/>
    <xdr:sp macro="" textlink="">
      <xdr:nvSpPr>
        <xdr:cNvPr id="3" name="Rectángulo 2"/>
        <xdr:cNvSpPr/>
      </xdr:nvSpPr>
      <xdr:spPr>
        <a:xfrm>
          <a:off x="4871985" y="9534525"/>
          <a:ext cx="2145742" cy="4405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3855033</xdr:colOff>
      <xdr:row>62</xdr:row>
      <xdr:rowOff>208607</xdr:rowOff>
    </xdr:from>
    <xdr:ext cx="4500000" cy="475130"/>
    <xdr:sp macro="" textlink="">
      <xdr:nvSpPr>
        <xdr:cNvPr id="4" name="Rectángulo 3"/>
        <xdr:cNvSpPr/>
      </xdr:nvSpPr>
      <xdr:spPr>
        <a:xfrm>
          <a:off x="3969333" y="11362382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10074</xdr:colOff>
      <xdr:row>70</xdr:row>
      <xdr:rowOff>198727</xdr:rowOff>
    </xdr:from>
    <xdr:ext cx="3506850" cy="475130"/>
    <xdr:sp macro="" textlink="">
      <xdr:nvSpPr>
        <xdr:cNvPr id="5" name="Rectángulo 4"/>
        <xdr:cNvSpPr/>
      </xdr:nvSpPr>
      <xdr:spPr>
        <a:xfrm>
          <a:off x="4829724" y="12962227"/>
          <a:ext cx="350685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606798</xdr:colOff>
      <xdr:row>122</xdr:row>
      <xdr:rowOff>154081</xdr:rowOff>
    </xdr:from>
    <xdr:ext cx="4500000" cy="475130"/>
    <xdr:sp macro="" textlink="">
      <xdr:nvSpPr>
        <xdr:cNvPr id="6" name="Rectángulo 5"/>
        <xdr:cNvSpPr/>
      </xdr:nvSpPr>
      <xdr:spPr>
        <a:xfrm>
          <a:off x="5426448" y="2202348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4469424</xdr:colOff>
      <xdr:row>132</xdr:row>
      <xdr:rowOff>61299</xdr:rowOff>
    </xdr:from>
    <xdr:ext cx="1507252" cy="475130"/>
    <xdr:sp macro="" textlink="">
      <xdr:nvSpPr>
        <xdr:cNvPr id="7" name="Rectángulo 6"/>
        <xdr:cNvSpPr/>
      </xdr:nvSpPr>
      <xdr:spPr>
        <a:xfrm>
          <a:off x="4583724" y="23807124"/>
          <a:ext cx="1507252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62802</xdr:colOff>
      <xdr:row>138</xdr:row>
      <xdr:rowOff>222763</xdr:rowOff>
    </xdr:from>
    <xdr:ext cx="2093408" cy="475130"/>
    <xdr:sp macro="" textlink="">
      <xdr:nvSpPr>
        <xdr:cNvPr id="8" name="Rectángulo 7"/>
        <xdr:cNvSpPr/>
      </xdr:nvSpPr>
      <xdr:spPr>
        <a:xfrm>
          <a:off x="4882452" y="24997288"/>
          <a:ext cx="209340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20933</xdr:colOff>
      <xdr:row>163</xdr:row>
      <xdr:rowOff>254065</xdr:rowOff>
    </xdr:from>
    <xdr:ext cx="3443655" cy="394447"/>
    <xdr:sp macro="" textlink="">
      <xdr:nvSpPr>
        <xdr:cNvPr id="9" name="Rectángulo 8"/>
        <xdr:cNvSpPr/>
      </xdr:nvSpPr>
      <xdr:spPr>
        <a:xfrm>
          <a:off x="4840583" y="29381515"/>
          <a:ext cx="3443655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31401</xdr:colOff>
      <xdr:row>170</xdr:row>
      <xdr:rowOff>286871</xdr:rowOff>
    </xdr:from>
    <xdr:ext cx="3433187" cy="475130"/>
    <xdr:sp macro="" textlink="">
      <xdr:nvSpPr>
        <xdr:cNvPr id="10" name="Rectángulo 9"/>
        <xdr:cNvSpPr/>
      </xdr:nvSpPr>
      <xdr:spPr>
        <a:xfrm>
          <a:off x="4851051" y="30690671"/>
          <a:ext cx="3433187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83736</xdr:colOff>
      <xdr:row>178</xdr:row>
      <xdr:rowOff>270641</xdr:rowOff>
    </xdr:from>
    <xdr:ext cx="3333258" cy="475130"/>
    <xdr:sp macro="" textlink="">
      <xdr:nvSpPr>
        <xdr:cNvPr id="11" name="Rectángulo 10"/>
        <xdr:cNvSpPr/>
      </xdr:nvSpPr>
      <xdr:spPr>
        <a:xfrm>
          <a:off x="4903386" y="32246066"/>
          <a:ext cx="333325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81840</xdr:colOff>
      <xdr:row>508</xdr:row>
      <xdr:rowOff>125605</xdr:rowOff>
    </xdr:from>
    <xdr:ext cx="3351348" cy="475130"/>
    <xdr:sp macro="" textlink="">
      <xdr:nvSpPr>
        <xdr:cNvPr id="12" name="Rectángulo 11"/>
        <xdr:cNvSpPr/>
      </xdr:nvSpPr>
      <xdr:spPr>
        <a:xfrm>
          <a:off x="4901490" y="85974430"/>
          <a:ext cx="335134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272143</xdr:colOff>
      <xdr:row>186</xdr:row>
      <xdr:rowOff>282610</xdr:rowOff>
    </xdr:from>
    <xdr:ext cx="2878434" cy="475130"/>
    <xdr:sp macro="" textlink="">
      <xdr:nvSpPr>
        <xdr:cNvPr id="13" name="Rectángulo 12"/>
        <xdr:cNvSpPr/>
      </xdr:nvSpPr>
      <xdr:spPr>
        <a:xfrm>
          <a:off x="5091793" y="33743935"/>
          <a:ext cx="2878434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_06%20_JUNI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 "/>
      <sheetName val="ECSF"/>
      <sheetName val="PT_ESF_ECSF"/>
      <sheetName val="EAA"/>
      <sheetName val="EADP"/>
      <sheetName val="EVHP"/>
      <sheetName val="EFE"/>
      <sheetName val="PC"/>
      <sheetName val=" NOTAS"/>
      <sheetName val="leye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41"/>
  <sheetViews>
    <sheetView showGridLines="0" tabSelected="1" topLeftCell="A432" zoomScale="91" zoomScaleNormal="91" workbookViewId="0">
      <selection activeCell="E476" sqref="E476"/>
    </sheetView>
  </sheetViews>
  <sheetFormatPr baseColWidth="10" defaultColWidth="11.42578125" defaultRowHeight="12.75"/>
  <cols>
    <col min="1" max="1" width="1.7109375" style="11" customWidth="1"/>
    <col min="2" max="2" width="70.5703125" style="11" customWidth="1"/>
    <col min="3" max="3" width="15.28515625" style="11" customWidth="1"/>
    <col min="4" max="5" width="18.5703125" style="11" bestFit="1" customWidth="1"/>
    <col min="6" max="7" width="48.85546875" style="11" bestFit="1" customWidth="1"/>
    <col min="8" max="8" width="11.42578125" style="4"/>
    <col min="9" max="16384" width="11.42578125" style="11"/>
  </cols>
  <sheetData>
    <row r="2" spans="1:7" ht="4.5" customHeight="1">
      <c r="A2" s="1"/>
      <c r="B2" s="2"/>
      <c r="C2" s="2"/>
      <c r="D2" s="2"/>
      <c r="E2" s="2"/>
      <c r="F2" s="2"/>
      <c r="G2" s="3"/>
    </row>
    <row r="3" spans="1:7" ht="15" customHeight="1">
      <c r="A3" s="5" t="s">
        <v>0</v>
      </c>
      <c r="B3" s="6"/>
      <c r="C3" s="6"/>
      <c r="D3" s="6"/>
      <c r="E3" s="6"/>
      <c r="F3" s="6"/>
      <c r="G3" s="7"/>
    </row>
    <row r="4" spans="1:7" ht="24" customHeight="1">
      <c r="A4" s="8" t="s">
        <v>1</v>
      </c>
      <c r="B4" s="9"/>
      <c r="C4" s="9"/>
      <c r="D4" s="9"/>
      <c r="E4" s="9"/>
      <c r="F4" s="9"/>
      <c r="G4" s="10"/>
    </row>
    <row r="5" spans="1:7" ht="13.5">
      <c r="B5" s="12"/>
      <c r="C5" s="13"/>
      <c r="D5" s="14"/>
      <c r="E5" s="14"/>
      <c r="F5" s="14"/>
    </row>
    <row r="7" spans="1:7">
      <c r="B7" s="15"/>
      <c r="C7" s="16"/>
      <c r="D7" s="17"/>
      <c r="E7" s="15" t="s">
        <v>2</v>
      </c>
      <c r="F7" s="18" t="s">
        <v>3</v>
      </c>
    </row>
    <row r="9" spans="1:7" ht="15">
      <c r="A9" s="19" t="s">
        <v>4</v>
      </c>
      <c r="B9" s="19"/>
      <c r="C9" s="19"/>
      <c r="D9" s="19"/>
      <c r="E9" s="19"/>
      <c r="F9" s="19"/>
      <c r="G9" s="19"/>
    </row>
    <row r="10" spans="1:7">
      <c r="B10" s="20"/>
      <c r="C10" s="16"/>
      <c r="D10" s="17"/>
      <c r="E10" s="21"/>
      <c r="F10" s="22"/>
    </row>
    <row r="11" spans="1:7">
      <c r="B11" s="23" t="s">
        <v>5</v>
      </c>
      <c r="C11" s="24"/>
      <c r="D11" s="14"/>
      <c r="E11" s="14"/>
      <c r="F11" s="14"/>
    </row>
    <row r="12" spans="1:7">
      <c r="B12" s="25"/>
      <c r="C12" s="13"/>
      <c r="D12" s="14"/>
      <c r="E12" s="14"/>
      <c r="F12" s="14"/>
    </row>
    <row r="13" spans="1:7">
      <c r="B13" s="26" t="s">
        <v>6</v>
      </c>
      <c r="C13" s="13"/>
      <c r="D13" s="14"/>
      <c r="E13" s="14"/>
      <c r="F13" s="14"/>
    </row>
    <row r="14" spans="1:7">
      <c r="C14" s="13"/>
    </row>
    <row r="15" spans="1:7">
      <c r="B15" s="27" t="s">
        <v>7</v>
      </c>
      <c r="C15" s="21"/>
      <c r="D15" s="21"/>
      <c r="E15" s="21"/>
    </row>
    <row r="16" spans="1:7">
      <c r="B16" s="28"/>
      <c r="C16" s="21"/>
      <c r="D16" s="21"/>
      <c r="E16" s="21"/>
    </row>
    <row r="17" spans="2:5" ht="20.25" customHeight="1">
      <c r="B17" s="29" t="s">
        <v>8</v>
      </c>
      <c r="C17" s="30" t="s">
        <v>9</v>
      </c>
      <c r="D17" s="30" t="s">
        <v>10</v>
      </c>
      <c r="E17" s="30" t="s">
        <v>11</v>
      </c>
    </row>
    <row r="18" spans="2:5">
      <c r="B18" s="31" t="s">
        <v>12</v>
      </c>
      <c r="C18" s="32"/>
      <c r="D18" s="32">
        <v>0</v>
      </c>
      <c r="E18" s="32">
        <v>0</v>
      </c>
    </row>
    <row r="19" spans="2:5">
      <c r="B19" s="33"/>
      <c r="C19" s="34"/>
      <c r="D19" s="34">
        <v>0</v>
      </c>
      <c r="E19" s="34">
        <v>0</v>
      </c>
    </row>
    <row r="20" spans="2:5">
      <c r="B20" s="33" t="s">
        <v>13</v>
      </c>
      <c r="C20" s="34"/>
      <c r="D20" s="34">
        <v>0</v>
      </c>
      <c r="E20" s="34">
        <v>0</v>
      </c>
    </row>
    <row r="21" spans="2:5">
      <c r="B21" s="33"/>
      <c r="C21" s="34"/>
      <c r="D21" s="34">
        <v>0</v>
      </c>
      <c r="E21" s="34">
        <v>0</v>
      </c>
    </row>
    <row r="22" spans="2:5">
      <c r="B22" s="35" t="s">
        <v>14</v>
      </c>
      <c r="C22" s="36"/>
      <c r="D22" s="36">
        <v>0</v>
      </c>
      <c r="E22" s="36">
        <v>0</v>
      </c>
    </row>
    <row r="23" spans="2:5">
      <c r="B23" s="28"/>
      <c r="C23" s="37">
        <f>C19+C21</f>
        <v>0</v>
      </c>
      <c r="D23" s="37">
        <f t="shared" ref="D23:E23" si="0">D19+D21</f>
        <v>0</v>
      </c>
      <c r="E23" s="37">
        <f t="shared" si="0"/>
        <v>0</v>
      </c>
    </row>
    <row r="24" spans="2:5">
      <c r="B24" s="28"/>
      <c r="C24" s="21"/>
      <c r="D24" s="21"/>
      <c r="E24" s="21"/>
    </row>
    <row r="25" spans="2:5">
      <c r="B25" s="28"/>
      <c r="C25" s="21"/>
      <c r="D25" s="21"/>
      <c r="E25" s="21"/>
    </row>
    <row r="26" spans="2:5">
      <c r="B26" s="27" t="s">
        <v>15</v>
      </c>
      <c r="C26" s="38"/>
      <c r="D26" s="21"/>
      <c r="E26" s="21"/>
    </row>
    <row r="28" spans="2:5" ht="18.75" customHeight="1">
      <c r="B28" s="29" t="s">
        <v>16</v>
      </c>
      <c r="C28" s="30" t="s">
        <v>9</v>
      </c>
      <c r="D28" s="30" t="s">
        <v>17</v>
      </c>
      <c r="E28" s="30" t="s">
        <v>18</v>
      </c>
    </row>
    <row r="29" spans="2:5">
      <c r="B29" s="39" t="s">
        <v>19</v>
      </c>
      <c r="C29" s="40">
        <f>SUM(C30:C31)</f>
        <v>0</v>
      </c>
      <c r="D29" s="41">
        <f>SUM(D30:D30)</f>
        <v>0</v>
      </c>
      <c r="E29" s="42">
        <v>0</v>
      </c>
    </row>
    <row r="30" spans="2:5">
      <c r="B30" s="43" t="s">
        <v>20</v>
      </c>
      <c r="C30" s="44">
        <v>0</v>
      </c>
      <c r="D30" s="42">
        <v>0</v>
      </c>
      <c r="E30" s="42">
        <v>0</v>
      </c>
    </row>
    <row r="31" spans="2:5" ht="14.25" customHeight="1">
      <c r="B31" s="43" t="s">
        <v>21</v>
      </c>
      <c r="C31" s="44">
        <v>0</v>
      </c>
      <c r="D31" s="42"/>
      <c r="E31" s="42"/>
    </row>
    <row r="32" spans="2:5" ht="14.25" customHeight="1">
      <c r="B32" s="33" t="s">
        <v>22</v>
      </c>
      <c r="C32" s="40">
        <f>SUM(C33)</f>
        <v>0</v>
      </c>
      <c r="D32" s="42"/>
      <c r="E32" s="42"/>
    </row>
    <row r="33" spans="2:6" ht="14.25" customHeight="1">
      <c r="B33" s="43" t="s">
        <v>23</v>
      </c>
      <c r="C33" s="45">
        <v>0</v>
      </c>
      <c r="D33" s="42"/>
      <c r="E33" s="42"/>
    </row>
    <row r="34" spans="2:6" ht="14.25" customHeight="1">
      <c r="B34" s="35"/>
      <c r="C34" s="46"/>
      <c r="D34" s="46"/>
      <c r="E34" s="46"/>
    </row>
    <row r="35" spans="2:6" ht="14.25" customHeight="1">
      <c r="C35" s="47">
        <f>C29+C32</f>
        <v>0</v>
      </c>
      <c r="D35" s="37">
        <f>D30+D32</f>
        <v>0</v>
      </c>
      <c r="E35" s="37">
        <f>E30+E32</f>
        <v>0</v>
      </c>
    </row>
    <row r="36" spans="2:6" ht="14.25" customHeight="1">
      <c r="C36" s="48"/>
      <c r="D36" s="48"/>
      <c r="E36" s="48"/>
    </row>
    <row r="37" spans="2:6" ht="14.25" customHeight="1"/>
    <row r="38" spans="2:6" ht="23.25" customHeight="1">
      <c r="B38" s="49" t="s">
        <v>24</v>
      </c>
      <c r="C38" s="50" t="s">
        <v>9</v>
      </c>
      <c r="D38" s="50" t="s">
        <v>25</v>
      </c>
      <c r="E38" s="50" t="s">
        <v>26</v>
      </c>
      <c r="F38" s="50" t="s">
        <v>27</v>
      </c>
    </row>
    <row r="39" spans="2:6" ht="14.25" customHeight="1">
      <c r="B39" s="51" t="s">
        <v>28</v>
      </c>
      <c r="C39" s="52">
        <f>SUM(C40:C42)</f>
        <v>58678.04</v>
      </c>
      <c r="D39" s="52">
        <f>SUM(D40:D42)</f>
        <v>58678.04</v>
      </c>
      <c r="E39" s="53"/>
      <c r="F39" s="53"/>
    </row>
    <row r="40" spans="2:6" ht="14.25" customHeight="1">
      <c r="B40" s="43" t="s">
        <v>29</v>
      </c>
      <c r="C40" s="44">
        <v>56912</v>
      </c>
      <c r="D40" s="44">
        <f>C40</f>
        <v>56912</v>
      </c>
      <c r="E40" s="53"/>
      <c r="F40" s="53"/>
    </row>
    <row r="41" spans="2:6" ht="14.25" customHeight="1">
      <c r="B41" s="43" t="s">
        <v>30</v>
      </c>
      <c r="C41" s="44">
        <v>1428.94</v>
      </c>
      <c r="D41" s="44">
        <f>C41</f>
        <v>1428.94</v>
      </c>
      <c r="E41" s="53"/>
      <c r="F41" s="53"/>
    </row>
    <row r="42" spans="2:6" ht="14.25" customHeight="1">
      <c r="B42" s="43" t="s">
        <v>31</v>
      </c>
      <c r="C42" s="44">
        <v>337.1</v>
      </c>
      <c r="D42" s="44">
        <f>C42</f>
        <v>337.1</v>
      </c>
      <c r="E42" s="53"/>
      <c r="F42" s="53"/>
    </row>
    <row r="43" spans="2:6" ht="14.25" customHeight="1">
      <c r="B43" s="54" t="s">
        <v>32</v>
      </c>
      <c r="C43" s="40">
        <f>SUM(C44)</f>
        <v>10000</v>
      </c>
      <c r="D43" s="40">
        <f>SUM(D44)</f>
        <v>10000</v>
      </c>
      <c r="E43" s="53"/>
      <c r="F43" s="53"/>
    </row>
    <row r="44" spans="2:6" ht="14.25" customHeight="1">
      <c r="B44" s="43" t="s">
        <v>33</v>
      </c>
      <c r="C44" s="55">
        <v>10000</v>
      </c>
      <c r="D44" s="55">
        <v>10000</v>
      </c>
      <c r="E44" s="53"/>
      <c r="F44" s="53"/>
    </row>
    <row r="45" spans="2:6" ht="14.25" customHeight="1">
      <c r="B45" s="54" t="s">
        <v>34</v>
      </c>
      <c r="C45" s="40">
        <f>C46</f>
        <v>1314817.05</v>
      </c>
      <c r="D45" s="40">
        <f>D46</f>
        <v>1314817.05</v>
      </c>
      <c r="E45" s="53"/>
      <c r="F45" s="53"/>
    </row>
    <row r="46" spans="2:6" ht="14.25" customHeight="1">
      <c r="B46" s="43" t="s">
        <v>35</v>
      </c>
      <c r="C46" s="44">
        <v>1314817.05</v>
      </c>
      <c r="D46" s="53">
        <f>C46</f>
        <v>1314817.05</v>
      </c>
      <c r="E46" s="53"/>
      <c r="F46" s="53"/>
    </row>
    <row r="47" spans="2:6" ht="14.25" customHeight="1">
      <c r="B47" s="56"/>
      <c r="C47" s="55"/>
      <c r="D47" s="53"/>
      <c r="E47" s="53"/>
      <c r="F47" s="53"/>
    </row>
    <row r="48" spans="2:6" ht="14.25" customHeight="1">
      <c r="B48" s="57"/>
      <c r="C48" s="47">
        <f>C39+C43+C45</f>
        <v>1383495.09</v>
      </c>
      <c r="D48" s="47">
        <f>D39+D43+D45</f>
        <v>1383495.09</v>
      </c>
      <c r="E48" s="47">
        <f>SUM(E38:E47)</f>
        <v>0</v>
      </c>
      <c r="F48" s="47">
        <f>SUM(F38:F47)</f>
        <v>0</v>
      </c>
    </row>
    <row r="49" spans="2:7" ht="14.25" customHeight="1">
      <c r="C49" s="58"/>
    </row>
    <row r="50" spans="2:7" ht="14.25" customHeight="1">
      <c r="C50" s="59"/>
      <c r="E50" s="58"/>
    </row>
    <row r="51" spans="2:7" ht="14.25" customHeight="1">
      <c r="B51" s="27" t="s">
        <v>36</v>
      </c>
      <c r="C51" s="58"/>
      <c r="F51" s="58"/>
    </row>
    <row r="52" spans="2:7" ht="14.25" customHeight="1">
      <c r="B52" s="60"/>
    </row>
    <row r="53" spans="2:7" ht="24" customHeight="1">
      <c r="B53" s="29" t="s">
        <v>37</v>
      </c>
      <c r="C53" s="30" t="s">
        <v>9</v>
      </c>
      <c r="D53" s="30" t="s">
        <v>38</v>
      </c>
    </row>
    <row r="54" spans="2:7" ht="14.25" customHeight="1">
      <c r="B54" s="31" t="s">
        <v>39</v>
      </c>
      <c r="C54" s="32"/>
      <c r="D54" s="32">
        <v>0</v>
      </c>
    </row>
    <row r="55" spans="2:7" ht="14.25" customHeight="1">
      <c r="B55" s="33"/>
      <c r="C55" s="34"/>
      <c r="D55" s="34">
        <v>0</v>
      </c>
    </row>
    <row r="56" spans="2:7" ht="14.25" customHeight="1">
      <c r="B56" s="33" t="s">
        <v>40</v>
      </c>
      <c r="C56" s="34"/>
      <c r="D56" s="34"/>
    </row>
    <row r="57" spans="2:7" ht="14.25" customHeight="1">
      <c r="B57" s="35"/>
      <c r="C57" s="36"/>
      <c r="D57" s="36">
        <v>0</v>
      </c>
    </row>
    <row r="58" spans="2:7" ht="14.25" customHeight="1">
      <c r="B58" s="61"/>
      <c r="C58" s="37">
        <v>0</v>
      </c>
      <c r="D58" s="37">
        <v>0</v>
      </c>
    </row>
    <row r="59" spans="2:7" ht="13.9" customHeight="1">
      <c r="B59" s="61"/>
      <c r="C59" s="62"/>
      <c r="D59" s="62"/>
    </row>
    <row r="60" spans="2:7" ht="14.25" customHeight="1"/>
    <row r="61" spans="2:7" ht="14.25" customHeight="1">
      <c r="B61" s="27" t="s">
        <v>41</v>
      </c>
    </row>
    <row r="62" spans="2:7" ht="14.25" customHeight="1">
      <c r="B62" s="60"/>
    </row>
    <row r="63" spans="2:7" ht="27.75" customHeight="1">
      <c r="B63" s="29" t="s">
        <v>42</v>
      </c>
      <c r="C63" s="30" t="s">
        <v>9</v>
      </c>
      <c r="D63" s="30" t="s">
        <v>10</v>
      </c>
      <c r="E63" s="30" t="s">
        <v>43</v>
      </c>
      <c r="F63" s="63" t="s">
        <v>44</v>
      </c>
      <c r="G63" s="30" t="s">
        <v>45</v>
      </c>
    </row>
    <row r="64" spans="2:7" ht="14.25" customHeight="1">
      <c r="B64" s="64" t="s">
        <v>46</v>
      </c>
      <c r="C64" s="32"/>
      <c r="D64" s="32">
        <v>0</v>
      </c>
      <c r="E64" s="32">
        <v>0</v>
      </c>
      <c r="F64" s="32">
        <v>0</v>
      </c>
      <c r="G64" s="65">
        <v>0</v>
      </c>
    </row>
    <row r="65" spans="2:10" ht="14.25" customHeight="1">
      <c r="B65" s="35"/>
      <c r="C65" s="34"/>
      <c r="D65" s="34">
        <v>0</v>
      </c>
      <c r="E65" s="34">
        <v>0</v>
      </c>
      <c r="F65" s="34">
        <v>0</v>
      </c>
      <c r="G65" s="65">
        <v>0</v>
      </c>
    </row>
    <row r="66" spans="2:10" ht="15" customHeight="1">
      <c r="B66" s="61"/>
      <c r="C66" s="37">
        <v>0</v>
      </c>
      <c r="D66" s="37">
        <v>0</v>
      </c>
      <c r="E66" s="37">
        <v>0</v>
      </c>
      <c r="F66" s="37">
        <v>0</v>
      </c>
      <c r="G66" s="37">
        <v>0</v>
      </c>
    </row>
    <row r="67" spans="2:10" s="68" customFormat="1" ht="15" customHeight="1">
      <c r="B67" s="66"/>
      <c r="C67" s="67"/>
      <c r="D67" s="67"/>
      <c r="E67" s="67"/>
      <c r="F67" s="67"/>
      <c r="G67" s="67"/>
      <c r="J67" s="68">
        <v>10</v>
      </c>
    </row>
    <row r="68" spans="2:10" ht="15" customHeight="1">
      <c r="B68" s="61"/>
      <c r="C68" s="69"/>
      <c r="D68" s="69"/>
      <c r="E68" s="69"/>
      <c r="F68" s="69"/>
      <c r="G68" s="69"/>
    </row>
    <row r="69" spans="2:10">
      <c r="B69" s="61"/>
      <c r="C69" s="70"/>
      <c r="D69" s="70"/>
      <c r="E69" s="70"/>
      <c r="F69" s="70"/>
      <c r="G69" s="70"/>
    </row>
    <row r="70" spans="2:10">
      <c r="B70" s="61"/>
      <c r="C70" s="71"/>
      <c r="D70" s="71"/>
      <c r="E70" s="71"/>
      <c r="F70" s="71"/>
      <c r="G70" s="71"/>
    </row>
    <row r="71" spans="2:10" ht="26.25" customHeight="1">
      <c r="B71" s="29" t="s">
        <v>47</v>
      </c>
      <c r="C71" s="30" t="s">
        <v>9</v>
      </c>
      <c r="D71" s="30" t="s">
        <v>10</v>
      </c>
      <c r="E71" s="30" t="s">
        <v>48</v>
      </c>
      <c r="F71" s="71"/>
      <c r="G71" s="71"/>
    </row>
    <row r="72" spans="2:10">
      <c r="B72" s="31" t="s">
        <v>49</v>
      </c>
      <c r="C72" s="65"/>
      <c r="D72" s="34">
        <v>0</v>
      </c>
      <c r="E72" s="34">
        <v>0</v>
      </c>
      <c r="F72" s="71"/>
      <c r="G72" s="71"/>
    </row>
    <row r="73" spans="2:10">
      <c r="B73" s="35"/>
      <c r="C73" s="65"/>
      <c r="D73" s="34">
        <v>0</v>
      </c>
      <c r="E73" s="34">
        <v>0</v>
      </c>
      <c r="F73" s="71"/>
      <c r="G73" s="71"/>
    </row>
    <row r="74" spans="2:10" ht="16.5" customHeight="1">
      <c r="B74" s="61"/>
      <c r="C74" s="37">
        <v>0</v>
      </c>
      <c r="D74" s="37">
        <v>0</v>
      </c>
      <c r="E74" s="37">
        <v>0</v>
      </c>
      <c r="F74" s="71"/>
      <c r="G74" s="71"/>
    </row>
    <row r="75" spans="2:10" s="4" customFormat="1">
      <c r="B75" s="72"/>
      <c r="C75" s="70"/>
      <c r="D75" s="70"/>
      <c r="E75" s="70"/>
      <c r="F75" s="70"/>
      <c r="G75" s="70"/>
      <c r="I75" s="73"/>
    </row>
    <row r="76" spans="2:10" s="4" customFormat="1">
      <c r="B76" s="72"/>
      <c r="C76" s="70"/>
      <c r="D76" s="70"/>
      <c r="E76" s="70"/>
      <c r="F76" s="70"/>
      <c r="G76" s="70"/>
      <c r="I76" s="73"/>
    </row>
    <row r="77" spans="2:10">
      <c r="B77" s="27" t="s">
        <v>50</v>
      </c>
    </row>
    <row r="79" spans="2:10">
      <c r="B79" s="60"/>
    </row>
    <row r="80" spans="2:10" ht="24" customHeight="1">
      <c r="B80" s="29" t="s">
        <v>51</v>
      </c>
      <c r="C80" s="30" t="s">
        <v>52</v>
      </c>
      <c r="D80" s="30" t="s">
        <v>53</v>
      </c>
      <c r="E80" s="30" t="s">
        <v>54</v>
      </c>
      <c r="F80" s="30" t="s">
        <v>55</v>
      </c>
    </row>
    <row r="81" spans="2:7" ht="24" customHeight="1">
      <c r="B81" s="33" t="s">
        <v>56</v>
      </c>
      <c r="C81" s="74">
        <f>SUM(C82)</f>
        <v>43536236.119999997</v>
      </c>
      <c r="D81" s="74">
        <f>D82</f>
        <v>43536236.119999997</v>
      </c>
      <c r="E81" s="74">
        <f>E82</f>
        <v>0</v>
      </c>
      <c r="F81" s="75"/>
    </row>
    <row r="82" spans="2:7">
      <c r="B82" s="76" t="s">
        <v>57</v>
      </c>
      <c r="C82" s="77">
        <v>43536236.119999997</v>
      </c>
      <c r="D82" s="77">
        <v>43536236.119999997</v>
      </c>
      <c r="E82" s="77">
        <v>0</v>
      </c>
      <c r="F82" s="42"/>
    </row>
    <row r="83" spans="2:7">
      <c r="B83" s="33" t="s">
        <v>58</v>
      </c>
      <c r="C83" s="74">
        <f>SUM(C84:C100)</f>
        <v>31574414.140000001</v>
      </c>
      <c r="D83" s="78">
        <f>SUM(D84:D100)</f>
        <v>31574414.140000001</v>
      </c>
      <c r="E83" s="74">
        <f>SUM(E84:E100)</f>
        <v>0</v>
      </c>
      <c r="F83" s="42">
        <v>0</v>
      </c>
    </row>
    <row r="84" spans="2:7">
      <c r="B84" s="76" t="s">
        <v>59</v>
      </c>
      <c r="C84" s="77">
        <v>4674482.76</v>
      </c>
      <c r="D84" s="77">
        <v>4674482.76</v>
      </c>
      <c r="E84" s="77">
        <v>0</v>
      </c>
      <c r="F84" s="42"/>
    </row>
    <row r="85" spans="2:7">
      <c r="B85" s="76" t="s">
        <v>60</v>
      </c>
      <c r="C85" s="77">
        <v>786608.37</v>
      </c>
      <c r="D85" s="77">
        <v>786608.37</v>
      </c>
      <c r="E85" s="77">
        <v>0</v>
      </c>
      <c r="F85" s="42"/>
    </row>
    <row r="86" spans="2:7">
      <c r="B86" s="76" t="s">
        <v>61</v>
      </c>
      <c r="C86" s="77">
        <v>4041931.66</v>
      </c>
      <c r="D86" s="77">
        <v>4041931.66</v>
      </c>
      <c r="E86" s="77">
        <v>0</v>
      </c>
      <c r="F86" s="42"/>
    </row>
    <row r="87" spans="2:7">
      <c r="B87" s="76" t="s">
        <v>62</v>
      </c>
      <c r="C87" s="77">
        <v>729178.22</v>
      </c>
      <c r="D87" s="77">
        <v>729178.22</v>
      </c>
      <c r="E87" s="77">
        <v>0</v>
      </c>
      <c r="F87" s="42"/>
    </row>
    <row r="88" spans="2:7">
      <c r="B88" s="76" t="s">
        <v>63</v>
      </c>
      <c r="C88" s="77">
        <v>148190</v>
      </c>
      <c r="D88" s="77">
        <v>148190</v>
      </c>
      <c r="E88" s="77">
        <v>0</v>
      </c>
      <c r="F88" s="42"/>
    </row>
    <row r="89" spans="2:7">
      <c r="B89" s="76" t="s">
        <v>64</v>
      </c>
      <c r="C89" s="77">
        <v>345682.48</v>
      </c>
      <c r="D89" s="77">
        <v>345682.48</v>
      </c>
      <c r="E89" s="77">
        <v>0</v>
      </c>
      <c r="F89" s="42"/>
    </row>
    <row r="90" spans="2:7">
      <c r="B90" s="76" t="s">
        <v>65</v>
      </c>
      <c r="C90" s="77">
        <v>130637</v>
      </c>
      <c r="D90" s="77">
        <v>130637</v>
      </c>
      <c r="E90" s="77">
        <v>0</v>
      </c>
      <c r="F90" s="42"/>
    </row>
    <row r="91" spans="2:7">
      <c r="B91" s="76" t="s">
        <v>66</v>
      </c>
      <c r="C91" s="77">
        <v>6156306.04</v>
      </c>
      <c r="D91" s="77">
        <v>6156306.04</v>
      </c>
      <c r="E91" s="77">
        <v>0</v>
      </c>
      <c r="F91" s="42"/>
    </row>
    <row r="92" spans="2:7">
      <c r="B92" s="76" t="s">
        <v>67</v>
      </c>
      <c r="C92" s="77">
        <v>327151.13</v>
      </c>
      <c r="D92" s="77">
        <v>327151.13</v>
      </c>
      <c r="E92" s="77">
        <v>0</v>
      </c>
      <c r="F92" s="79"/>
      <c r="G92" s="80"/>
    </row>
    <row r="93" spans="2:7">
      <c r="B93" s="76" t="s">
        <v>68</v>
      </c>
      <c r="C93" s="77">
        <v>606267.23</v>
      </c>
      <c r="D93" s="77">
        <v>606267.23</v>
      </c>
      <c r="E93" s="77">
        <v>0</v>
      </c>
      <c r="F93" s="79"/>
      <c r="G93" s="80"/>
    </row>
    <row r="94" spans="2:7">
      <c r="B94" s="76" t="s">
        <v>69</v>
      </c>
      <c r="C94" s="77">
        <v>2829625.6</v>
      </c>
      <c r="D94" s="77">
        <v>2829625.6</v>
      </c>
      <c r="E94" s="77">
        <v>0</v>
      </c>
      <c r="F94" s="79"/>
      <c r="G94" s="80"/>
    </row>
    <row r="95" spans="2:7">
      <c r="B95" s="76" t="s">
        <v>70</v>
      </c>
      <c r="C95" s="77">
        <v>1090775.8999999999</v>
      </c>
      <c r="D95" s="77">
        <v>1090775.8999999999</v>
      </c>
      <c r="E95" s="77">
        <v>0</v>
      </c>
      <c r="F95" s="79"/>
      <c r="G95" s="80"/>
    </row>
    <row r="96" spans="2:7">
      <c r="B96" s="76" t="s">
        <v>71</v>
      </c>
      <c r="C96" s="77">
        <v>21208.28</v>
      </c>
      <c r="D96" s="77">
        <v>21208.28</v>
      </c>
      <c r="E96" s="77">
        <v>0</v>
      </c>
      <c r="F96" s="79"/>
      <c r="G96" s="80"/>
    </row>
    <row r="97" spans="2:7">
      <c r="B97" s="76" t="s">
        <v>72</v>
      </c>
      <c r="C97" s="77">
        <v>199990</v>
      </c>
      <c r="D97" s="77">
        <v>199990</v>
      </c>
      <c r="E97" s="77">
        <v>0</v>
      </c>
      <c r="F97" s="79"/>
      <c r="G97" s="80"/>
    </row>
    <row r="98" spans="2:7">
      <c r="B98" s="76" t="s">
        <v>73</v>
      </c>
      <c r="C98" s="77">
        <v>2806920.3</v>
      </c>
      <c r="D98" s="77">
        <v>2806920.3</v>
      </c>
      <c r="E98" s="77">
        <v>0</v>
      </c>
      <c r="F98" s="79"/>
      <c r="G98" s="80"/>
    </row>
    <row r="99" spans="2:7">
      <c r="B99" s="76" t="s">
        <v>74</v>
      </c>
      <c r="C99" s="77">
        <v>6625559.1799999997</v>
      </c>
      <c r="D99" s="77">
        <v>6625559.1799999997</v>
      </c>
      <c r="E99" s="77">
        <v>0</v>
      </c>
      <c r="F99" s="79"/>
      <c r="G99" s="80"/>
    </row>
    <row r="100" spans="2:7">
      <c r="B100" s="76" t="s">
        <v>75</v>
      </c>
      <c r="C100" s="77">
        <v>53899.99</v>
      </c>
      <c r="D100" s="77">
        <v>53899.99</v>
      </c>
      <c r="E100" s="77">
        <v>0</v>
      </c>
      <c r="F100" s="79">
        <v>0</v>
      </c>
      <c r="G100" s="80"/>
    </row>
    <row r="101" spans="2:7">
      <c r="B101" s="33" t="s">
        <v>76</v>
      </c>
      <c r="C101" s="78">
        <f>SUM(C102:C118)</f>
        <v>-8693375.4500000011</v>
      </c>
      <c r="D101" s="78">
        <f>SUM(D102:D118)</f>
        <v>-8693375.4500000011</v>
      </c>
      <c r="E101" s="78">
        <f>SUM(E102:E118)</f>
        <v>0</v>
      </c>
      <c r="F101" s="79"/>
      <c r="G101" s="80"/>
    </row>
    <row r="102" spans="2:7">
      <c r="B102" s="76" t="s">
        <v>77</v>
      </c>
      <c r="C102" s="77">
        <v>-950797.31</v>
      </c>
      <c r="D102" s="77">
        <v>-950797.31</v>
      </c>
      <c r="E102" s="77">
        <v>0</v>
      </c>
      <c r="F102" s="79"/>
      <c r="G102" s="80"/>
    </row>
    <row r="103" spans="2:7">
      <c r="B103" s="76" t="s">
        <v>78</v>
      </c>
      <c r="C103" s="77">
        <v>-148561.75</v>
      </c>
      <c r="D103" s="77">
        <v>-148561.75</v>
      </c>
      <c r="E103" s="77">
        <v>0</v>
      </c>
      <c r="F103" s="79"/>
      <c r="G103" s="80"/>
    </row>
    <row r="104" spans="2:7">
      <c r="B104" s="76" t="s">
        <v>79</v>
      </c>
      <c r="C104" s="77">
        <v>-2522709.15</v>
      </c>
      <c r="D104" s="77">
        <v>-2522709.15</v>
      </c>
      <c r="E104" s="77">
        <v>0</v>
      </c>
      <c r="F104" s="79"/>
      <c r="G104" s="80"/>
    </row>
    <row r="105" spans="2:7">
      <c r="B105" s="76" t="s">
        <v>80</v>
      </c>
      <c r="C105" s="77">
        <v>-126364.22</v>
      </c>
      <c r="D105" s="77">
        <v>-126364.22</v>
      </c>
      <c r="E105" s="77">
        <v>0</v>
      </c>
      <c r="F105" s="79"/>
      <c r="G105" s="80"/>
    </row>
    <row r="106" spans="2:7">
      <c r="B106" s="76" t="s">
        <v>81</v>
      </c>
      <c r="C106" s="77">
        <v>-29638</v>
      </c>
      <c r="D106" s="77">
        <v>-29638</v>
      </c>
      <c r="E106" s="77">
        <v>0</v>
      </c>
      <c r="F106" s="42"/>
      <c r="G106" s="21"/>
    </row>
    <row r="107" spans="2:7">
      <c r="B107" s="76" t="s">
        <v>82</v>
      </c>
      <c r="C107" s="77">
        <v>-70344.639999999999</v>
      </c>
      <c r="D107" s="77">
        <v>-70344.639999999999</v>
      </c>
      <c r="E107" s="77">
        <v>0</v>
      </c>
      <c r="F107" s="42"/>
    </row>
    <row r="108" spans="2:7">
      <c r="B108" s="76" t="s">
        <v>83</v>
      </c>
      <c r="C108" s="77">
        <v>-29394</v>
      </c>
      <c r="D108" s="77">
        <v>-29394</v>
      </c>
      <c r="E108" s="77">
        <v>0</v>
      </c>
      <c r="F108" s="42"/>
    </row>
    <row r="109" spans="2:7">
      <c r="B109" s="76" t="s">
        <v>84</v>
      </c>
      <c r="C109" s="77">
        <v>-1206872.75</v>
      </c>
      <c r="D109" s="77">
        <v>-1206872.75</v>
      </c>
      <c r="E109" s="77">
        <v>0</v>
      </c>
      <c r="F109" s="42"/>
    </row>
    <row r="110" spans="2:7">
      <c r="B110" s="76" t="s">
        <v>85</v>
      </c>
      <c r="C110" s="77">
        <v>-173413.3</v>
      </c>
      <c r="D110" s="77">
        <v>-173413.3</v>
      </c>
      <c r="E110" s="77">
        <v>0</v>
      </c>
      <c r="F110" s="42"/>
    </row>
    <row r="111" spans="2:7">
      <c r="B111" s="76" t="s">
        <v>86</v>
      </c>
      <c r="C111" s="77">
        <v>-393347.12</v>
      </c>
      <c r="D111" s="77">
        <v>-393347.12</v>
      </c>
      <c r="E111" s="77">
        <v>0</v>
      </c>
      <c r="F111" s="42"/>
    </row>
    <row r="112" spans="2:7">
      <c r="B112" s="76" t="s">
        <v>87</v>
      </c>
      <c r="C112" s="77">
        <v>-1286724.56</v>
      </c>
      <c r="D112" s="77">
        <v>-1286724.56</v>
      </c>
      <c r="E112" s="77">
        <v>0</v>
      </c>
      <c r="F112" s="42"/>
    </row>
    <row r="113" spans="2:6">
      <c r="B113" s="76" t="s">
        <v>88</v>
      </c>
      <c r="C113" s="77">
        <v>-239574.5</v>
      </c>
      <c r="D113" s="77">
        <v>-239574.5</v>
      </c>
      <c r="E113" s="77">
        <v>0</v>
      </c>
      <c r="F113" s="42"/>
    </row>
    <row r="114" spans="2:6">
      <c r="B114" s="76" t="s">
        <v>89</v>
      </c>
      <c r="C114" s="77">
        <v>-4460.6400000000003</v>
      </c>
      <c r="D114" s="77">
        <v>-4460.6400000000003</v>
      </c>
      <c r="E114" s="77">
        <v>0</v>
      </c>
      <c r="F114" s="42"/>
    </row>
    <row r="115" spans="2:6">
      <c r="B115" s="76" t="s">
        <v>90</v>
      </c>
      <c r="C115" s="77">
        <v>-31577.37</v>
      </c>
      <c r="D115" s="77">
        <v>-31577.37</v>
      </c>
      <c r="E115" s="77">
        <v>0</v>
      </c>
      <c r="F115" s="42"/>
    </row>
    <row r="116" spans="2:6">
      <c r="B116" s="76" t="s">
        <v>91</v>
      </c>
      <c r="C116" s="77">
        <v>-290077.86</v>
      </c>
      <c r="D116" s="77">
        <v>-290077.86</v>
      </c>
      <c r="E116" s="77">
        <v>0</v>
      </c>
      <c r="F116" s="42"/>
    </row>
    <row r="117" spans="2:6">
      <c r="B117" s="76" t="s">
        <v>92</v>
      </c>
      <c r="C117" s="77">
        <v>-1177788.28</v>
      </c>
      <c r="D117" s="77">
        <v>-1177788.28</v>
      </c>
      <c r="E117" s="77">
        <v>0</v>
      </c>
      <c r="F117" s="42"/>
    </row>
    <row r="118" spans="2:6">
      <c r="B118" s="81" t="s">
        <v>93</v>
      </c>
      <c r="C118" s="77">
        <v>-11730</v>
      </c>
      <c r="D118" s="77">
        <v>-11730</v>
      </c>
      <c r="E118" s="77">
        <v>0</v>
      </c>
      <c r="F118" s="42"/>
    </row>
    <row r="119" spans="2:6" ht="18" customHeight="1">
      <c r="C119" s="37">
        <f>C81+C83+C101</f>
        <v>66417274.809999987</v>
      </c>
      <c r="D119" s="37">
        <f>D81+D83+D101</f>
        <v>66417274.809999987</v>
      </c>
      <c r="E119" s="37">
        <f>E81+E83+E101</f>
        <v>0</v>
      </c>
      <c r="F119" s="37">
        <f>F81+F83+F101</f>
        <v>0</v>
      </c>
    </row>
    <row r="122" spans="2:6" ht="21.75" customHeight="1">
      <c r="B122" s="29" t="s">
        <v>94</v>
      </c>
      <c r="C122" s="30" t="s">
        <v>52</v>
      </c>
      <c r="D122" s="30" t="s">
        <v>53</v>
      </c>
      <c r="E122" s="30" t="s">
        <v>54</v>
      </c>
      <c r="F122" s="30" t="s">
        <v>55</v>
      </c>
    </row>
    <row r="123" spans="2:6">
      <c r="B123" s="31" t="s">
        <v>95</v>
      </c>
      <c r="C123" s="32"/>
      <c r="D123" s="32"/>
      <c r="E123" s="32"/>
      <c r="F123" s="32"/>
    </row>
    <row r="124" spans="2:6">
      <c r="B124" s="33"/>
      <c r="C124" s="34"/>
      <c r="D124" s="34"/>
      <c r="E124" s="34"/>
      <c r="F124" s="34"/>
    </row>
    <row r="125" spans="2:6">
      <c r="B125" s="33" t="s">
        <v>96</v>
      </c>
      <c r="C125" s="34"/>
      <c r="D125" s="34"/>
      <c r="E125" s="34"/>
      <c r="F125" s="34"/>
    </row>
    <row r="126" spans="2:6">
      <c r="B126" s="33"/>
      <c r="C126" s="34"/>
      <c r="D126" s="34"/>
      <c r="E126" s="34"/>
      <c r="F126" s="34"/>
    </row>
    <row r="127" spans="2:6">
      <c r="B127" s="33" t="s">
        <v>97</v>
      </c>
      <c r="C127" s="34"/>
      <c r="D127" s="34"/>
      <c r="E127" s="34"/>
      <c r="F127" s="34"/>
    </row>
    <row r="128" spans="2:6" ht="15">
      <c r="B128" s="82"/>
      <c r="C128" s="36"/>
      <c r="D128" s="36"/>
      <c r="E128" s="36"/>
      <c r="F128" s="36"/>
    </row>
    <row r="129" spans="2:8" ht="16.5" customHeight="1">
      <c r="C129" s="37">
        <v>0</v>
      </c>
      <c r="D129" s="37">
        <v>0</v>
      </c>
      <c r="E129" s="37">
        <v>0</v>
      </c>
      <c r="F129" s="37">
        <f>F91+F93+F112</f>
        <v>0</v>
      </c>
    </row>
    <row r="132" spans="2:8" ht="27" customHeight="1">
      <c r="B132" s="29" t="s">
        <v>98</v>
      </c>
      <c r="C132" s="30" t="s">
        <v>9</v>
      </c>
    </row>
    <row r="133" spans="2:8">
      <c r="B133" s="31" t="s">
        <v>99</v>
      </c>
      <c r="C133" s="32"/>
    </row>
    <row r="134" spans="2:8">
      <c r="B134" s="33"/>
      <c r="C134" s="34"/>
    </row>
    <row r="135" spans="2:8">
      <c r="B135" s="35"/>
      <c r="C135" s="36"/>
    </row>
    <row r="136" spans="2:8" ht="15" customHeight="1">
      <c r="C136" s="37">
        <v>0</v>
      </c>
    </row>
    <row r="137" spans="2:8" s="68" customFormat="1" ht="15">
      <c r="B137" s="83"/>
      <c r="H137" s="68">
        <v>11</v>
      </c>
    </row>
    <row r="139" spans="2:8" ht="22.5" customHeight="1">
      <c r="B139" s="84" t="s">
        <v>100</v>
      </c>
      <c r="C139" s="85" t="s">
        <v>9</v>
      </c>
      <c r="D139" s="86" t="s">
        <v>101</v>
      </c>
    </row>
    <row r="140" spans="2:8">
      <c r="B140" s="87"/>
      <c r="C140" s="88"/>
      <c r="D140" s="89"/>
    </row>
    <row r="141" spans="2:8">
      <c r="B141" s="80"/>
      <c r="C141" s="90"/>
      <c r="D141" s="90"/>
    </row>
    <row r="142" spans="2:8">
      <c r="B142" s="91"/>
      <c r="C142" s="92"/>
      <c r="D142" s="92"/>
    </row>
    <row r="143" spans="2:8" ht="14.25" customHeight="1">
      <c r="C143" s="37">
        <v>0</v>
      </c>
      <c r="D143" s="37">
        <v>0</v>
      </c>
    </row>
    <row r="144" spans="2:8" ht="14.25" customHeight="1"/>
    <row r="145" spans="2:8">
      <c r="B145" s="23" t="s">
        <v>102</v>
      </c>
    </row>
    <row r="147" spans="2:8" ht="20.25" customHeight="1">
      <c r="B147" s="84" t="s">
        <v>103</v>
      </c>
      <c r="C147" s="85" t="s">
        <v>9</v>
      </c>
      <c r="D147" s="30" t="s">
        <v>25</v>
      </c>
      <c r="E147" s="30" t="s">
        <v>26</v>
      </c>
      <c r="F147" s="30" t="s">
        <v>27</v>
      </c>
    </row>
    <row r="148" spans="2:8">
      <c r="B148" s="31" t="s">
        <v>104</v>
      </c>
      <c r="C148" s="93">
        <f>C149+C150+C151+C152+C153+C154+C155+C156+C157+C158</f>
        <v>920063.41</v>
      </c>
      <c r="D148" s="93">
        <f>D149+D150+D151+D152+D153+D154+D155+D156+D157+D158</f>
        <v>920063.41</v>
      </c>
      <c r="E148" s="94"/>
      <c r="F148" s="94"/>
    </row>
    <row r="149" spans="2:8">
      <c r="B149" s="76" t="s">
        <v>105</v>
      </c>
      <c r="C149" s="77">
        <v>28239</v>
      </c>
      <c r="D149" s="77">
        <v>28239</v>
      </c>
      <c r="E149" s="42"/>
      <c r="F149" s="42"/>
      <c r="H149" s="11"/>
    </row>
    <row r="150" spans="2:8">
      <c r="B150" s="76" t="s">
        <v>106</v>
      </c>
      <c r="C150" s="77">
        <v>529.11</v>
      </c>
      <c r="D150" s="77">
        <v>529.11</v>
      </c>
      <c r="E150" s="42"/>
      <c r="F150" s="42"/>
      <c r="H150" s="11"/>
    </row>
    <row r="151" spans="2:8">
      <c r="B151" s="76" t="s">
        <v>107</v>
      </c>
      <c r="C151" s="77">
        <v>48121.39</v>
      </c>
      <c r="D151" s="77">
        <v>48121.39</v>
      </c>
      <c r="E151" s="42"/>
      <c r="F151" s="42"/>
      <c r="H151" s="11"/>
    </row>
    <row r="152" spans="2:8">
      <c r="B152" s="76" t="s">
        <v>108</v>
      </c>
      <c r="C152" s="77">
        <v>292267.88</v>
      </c>
      <c r="D152" s="77">
        <v>292267.88</v>
      </c>
      <c r="E152" s="42"/>
      <c r="F152" s="42"/>
      <c r="H152" s="11"/>
    </row>
    <row r="153" spans="2:8">
      <c r="B153" s="76" t="s">
        <v>109</v>
      </c>
      <c r="C153" s="77">
        <v>219352.73</v>
      </c>
      <c r="D153" s="77">
        <v>219352.73</v>
      </c>
      <c r="E153" s="42"/>
      <c r="F153" s="42"/>
      <c r="H153" s="11"/>
    </row>
    <row r="154" spans="2:8">
      <c r="B154" s="76" t="s">
        <v>110</v>
      </c>
      <c r="C154" s="77">
        <v>12148.16</v>
      </c>
      <c r="D154" s="77">
        <v>12148.16</v>
      </c>
      <c r="E154" s="42"/>
      <c r="F154" s="42"/>
      <c r="H154" s="11"/>
    </row>
    <row r="155" spans="2:8">
      <c r="B155" s="76" t="s">
        <v>111</v>
      </c>
      <c r="C155" s="77">
        <v>1228.18</v>
      </c>
      <c r="D155" s="77">
        <v>1228.18</v>
      </c>
      <c r="E155" s="42"/>
      <c r="F155" s="42"/>
      <c r="H155" s="11"/>
    </row>
    <row r="156" spans="2:8">
      <c r="B156" s="76" t="s">
        <v>112</v>
      </c>
      <c r="C156" s="77">
        <v>283926.87</v>
      </c>
      <c r="D156" s="77">
        <v>283926.87</v>
      </c>
      <c r="E156" s="42"/>
      <c r="F156" s="42"/>
      <c r="H156" s="11"/>
    </row>
    <row r="157" spans="2:8">
      <c r="B157" s="76" t="s">
        <v>113</v>
      </c>
      <c r="C157" s="77">
        <v>11877.76</v>
      </c>
      <c r="D157" s="77">
        <v>11877.76</v>
      </c>
      <c r="E157" s="42"/>
      <c r="F157" s="42"/>
      <c r="H157" s="11"/>
    </row>
    <row r="158" spans="2:8">
      <c r="B158" s="76" t="s">
        <v>114</v>
      </c>
      <c r="C158" s="77">
        <v>22372.33</v>
      </c>
      <c r="D158" s="77">
        <v>22372.33</v>
      </c>
      <c r="E158" s="42"/>
      <c r="F158" s="42"/>
      <c r="H158" s="11"/>
    </row>
    <row r="159" spans="2:8">
      <c r="B159" s="35"/>
      <c r="C159" s="77"/>
      <c r="D159" s="77"/>
      <c r="E159" s="46"/>
      <c r="F159" s="46"/>
    </row>
    <row r="160" spans="2:8" ht="16.5" customHeight="1">
      <c r="C160" s="37">
        <f>C148</f>
        <v>920063.41</v>
      </c>
      <c r="D160" s="37">
        <f>D148</f>
        <v>920063.41</v>
      </c>
      <c r="E160" s="37">
        <v>0</v>
      </c>
      <c r="F160" s="37">
        <v>0</v>
      </c>
    </row>
    <row r="162" spans="2:9" s="4" customFormat="1">
      <c r="I162" s="73"/>
    </row>
    <row r="164" spans="2:9" ht="20.25" customHeight="1">
      <c r="B164" s="84" t="s">
        <v>115</v>
      </c>
      <c r="C164" s="85" t="s">
        <v>9</v>
      </c>
      <c r="D164" s="30" t="s">
        <v>116</v>
      </c>
      <c r="E164" s="30" t="s">
        <v>101</v>
      </c>
    </row>
    <row r="165" spans="2:9">
      <c r="B165" s="95" t="s">
        <v>117</v>
      </c>
      <c r="C165" s="96"/>
      <c r="D165" s="97"/>
      <c r="E165" s="98"/>
    </row>
    <row r="166" spans="2:9">
      <c r="B166" s="99"/>
      <c r="C166" s="100"/>
      <c r="D166" s="101"/>
      <c r="E166" s="102"/>
    </row>
    <row r="167" spans="2:9">
      <c r="B167" s="103"/>
      <c r="C167" s="104"/>
      <c r="D167" s="105"/>
      <c r="E167" s="106"/>
    </row>
    <row r="168" spans="2:9" ht="16.5" customHeight="1">
      <c r="C168" s="37">
        <v>0</v>
      </c>
      <c r="D168" s="107"/>
      <c r="E168" s="108"/>
    </row>
    <row r="171" spans="2:9" ht="27.75" customHeight="1">
      <c r="B171" s="84" t="s">
        <v>118</v>
      </c>
      <c r="C171" s="85" t="s">
        <v>9</v>
      </c>
      <c r="D171" s="30" t="s">
        <v>116</v>
      </c>
      <c r="E171" s="30" t="s">
        <v>101</v>
      </c>
    </row>
    <row r="172" spans="2:9">
      <c r="B172" s="95" t="s">
        <v>119</v>
      </c>
      <c r="C172" s="109"/>
      <c r="D172" s="97"/>
      <c r="E172" s="98"/>
    </row>
    <row r="173" spans="2:9">
      <c r="B173" s="99"/>
      <c r="C173" s="100"/>
      <c r="D173" s="101"/>
      <c r="E173" s="102"/>
    </row>
    <row r="174" spans="2:9">
      <c r="B174" s="103"/>
      <c r="C174" s="104"/>
      <c r="D174" s="105"/>
      <c r="E174" s="106"/>
      <c r="H174" s="11"/>
    </row>
    <row r="175" spans="2:9" ht="15" customHeight="1">
      <c r="C175" s="37">
        <v>0</v>
      </c>
      <c r="D175" s="107"/>
      <c r="E175" s="108"/>
      <c r="H175" s="11"/>
    </row>
    <row r="176" spans="2:9" ht="15">
      <c r="B176"/>
      <c r="H176" s="11"/>
    </row>
    <row r="177" spans="2:8" ht="15">
      <c r="B177"/>
      <c r="H177" s="11"/>
    </row>
    <row r="179" spans="2:8" ht="24" customHeight="1">
      <c r="B179" s="84" t="s">
        <v>120</v>
      </c>
      <c r="C179" s="85" t="s">
        <v>9</v>
      </c>
      <c r="D179" s="30" t="s">
        <v>116</v>
      </c>
      <c r="E179" s="30" t="s">
        <v>101</v>
      </c>
      <c r="H179" s="11"/>
    </row>
    <row r="180" spans="2:8">
      <c r="B180" s="95" t="s">
        <v>121</v>
      </c>
      <c r="C180" s="109"/>
      <c r="D180" s="97"/>
      <c r="E180" s="98"/>
      <c r="H180" s="11"/>
    </row>
    <row r="181" spans="2:8">
      <c r="B181" s="99"/>
      <c r="C181" s="100"/>
      <c r="D181" s="101"/>
      <c r="E181" s="102"/>
      <c r="H181" s="11"/>
    </row>
    <row r="182" spans="2:8">
      <c r="B182" s="103"/>
      <c r="C182" s="104"/>
      <c r="D182" s="105"/>
      <c r="E182" s="106"/>
      <c r="H182" s="11"/>
    </row>
    <row r="183" spans="2:8" ht="16.5" customHeight="1">
      <c r="C183" s="37">
        <v>0</v>
      </c>
      <c r="D183" s="107"/>
      <c r="E183" s="108"/>
      <c r="H183" s="11"/>
    </row>
    <row r="187" spans="2:8" ht="24" customHeight="1">
      <c r="B187" s="84" t="s">
        <v>122</v>
      </c>
      <c r="C187" s="85" t="s">
        <v>9</v>
      </c>
      <c r="D187" s="110" t="s">
        <v>116</v>
      </c>
      <c r="E187" s="110" t="s">
        <v>43</v>
      </c>
      <c r="H187" s="11"/>
    </row>
    <row r="188" spans="2:8">
      <c r="B188" s="95" t="s">
        <v>123</v>
      </c>
      <c r="C188" s="32"/>
      <c r="D188" s="32">
        <v>0</v>
      </c>
      <c r="E188" s="32">
        <v>0</v>
      </c>
      <c r="H188" s="11"/>
    </row>
    <row r="189" spans="2:8">
      <c r="B189" s="76"/>
      <c r="C189" s="34">
        <v>0</v>
      </c>
      <c r="D189" s="34">
        <v>0</v>
      </c>
      <c r="E189" s="34">
        <v>0</v>
      </c>
      <c r="H189" s="11"/>
    </row>
    <row r="190" spans="2:8">
      <c r="B190" s="35"/>
      <c r="C190" s="111"/>
      <c r="D190" s="111">
        <v>0</v>
      </c>
      <c r="E190" s="111">
        <v>0</v>
      </c>
      <c r="H190" s="11"/>
    </row>
    <row r="191" spans="2:8" ht="18.75" customHeight="1">
      <c r="C191" s="112">
        <f>SUM(C189:C190)</f>
        <v>0</v>
      </c>
      <c r="D191" s="107"/>
      <c r="E191" s="108"/>
      <c r="H191" s="11"/>
    </row>
    <row r="194" spans="2:8">
      <c r="B194" s="23" t="s">
        <v>124</v>
      </c>
      <c r="H194" s="11"/>
    </row>
    <row r="195" spans="2:8">
      <c r="B195" s="23"/>
      <c r="H195" s="11"/>
    </row>
    <row r="196" spans="2:8">
      <c r="B196" s="23" t="s">
        <v>125</v>
      </c>
      <c r="H196" s="11"/>
    </row>
    <row r="198" spans="2:8" ht="24" customHeight="1">
      <c r="B198" s="113" t="s">
        <v>126</v>
      </c>
      <c r="C198" s="114" t="s">
        <v>9</v>
      </c>
      <c r="D198" s="30" t="s">
        <v>127</v>
      </c>
      <c r="E198" s="30" t="s">
        <v>43</v>
      </c>
      <c r="H198" s="11"/>
    </row>
    <row r="199" spans="2:8">
      <c r="B199" s="31" t="s">
        <v>128</v>
      </c>
      <c r="C199" s="115">
        <f>C207</f>
        <v>793494</v>
      </c>
      <c r="D199" s="94"/>
      <c r="E199" s="94"/>
      <c r="H199" s="11"/>
    </row>
    <row r="200" spans="2:8">
      <c r="B200" s="76" t="s">
        <v>129</v>
      </c>
      <c r="C200" s="116">
        <v>39600</v>
      </c>
      <c r="D200" s="42"/>
      <c r="E200" s="42"/>
      <c r="H200" s="11"/>
    </row>
    <row r="201" spans="2:8">
      <c r="B201" s="76" t="s">
        <v>130</v>
      </c>
      <c r="C201" s="116">
        <v>154000</v>
      </c>
      <c r="D201" s="42"/>
      <c r="E201" s="42"/>
      <c r="H201" s="11"/>
    </row>
    <row r="202" spans="2:8">
      <c r="B202" s="117" t="s">
        <v>131</v>
      </c>
      <c r="C202" s="116">
        <v>112274</v>
      </c>
      <c r="D202" s="42"/>
      <c r="E202" s="42"/>
      <c r="H202" s="11"/>
    </row>
    <row r="203" spans="2:8">
      <c r="B203" s="117" t="s">
        <v>132</v>
      </c>
      <c r="C203" s="116">
        <v>3920</v>
      </c>
      <c r="D203" s="42"/>
      <c r="E203" s="42"/>
      <c r="H203" s="11"/>
    </row>
    <row r="204" spans="2:8">
      <c r="B204" s="118" t="s">
        <v>133</v>
      </c>
      <c r="C204" s="116">
        <v>398700</v>
      </c>
      <c r="D204" s="42"/>
      <c r="E204" s="42"/>
      <c r="H204" s="11"/>
    </row>
    <row r="205" spans="2:8">
      <c r="B205" s="118" t="s">
        <v>134</v>
      </c>
      <c r="C205" s="116">
        <v>85000</v>
      </c>
      <c r="D205" s="42"/>
      <c r="E205" s="42"/>
      <c r="H205" s="11"/>
    </row>
    <row r="206" spans="2:8">
      <c r="B206" s="119" t="s">
        <v>135</v>
      </c>
      <c r="C206" s="120">
        <f>SUM(C200:C205)</f>
        <v>793494</v>
      </c>
      <c r="D206" s="42"/>
      <c r="E206" s="42"/>
      <c r="H206" s="11"/>
    </row>
    <row r="207" spans="2:8">
      <c r="B207" s="119" t="s">
        <v>136</v>
      </c>
      <c r="C207" s="120">
        <f>C206</f>
        <v>793494</v>
      </c>
      <c r="D207" s="42"/>
      <c r="E207" s="42"/>
      <c r="H207" s="11"/>
    </row>
    <row r="208" spans="2:8" ht="25.5">
      <c r="B208" s="121" t="s">
        <v>137</v>
      </c>
      <c r="C208" s="122">
        <f>C217</f>
        <v>20754928.699999999</v>
      </c>
      <c r="D208" s="42"/>
      <c r="E208" s="42"/>
      <c r="H208" s="11"/>
    </row>
    <row r="209" spans="2:8">
      <c r="B209" s="76" t="s">
        <v>138</v>
      </c>
      <c r="C209" s="116">
        <v>8199312.9500000002</v>
      </c>
      <c r="D209" s="42"/>
      <c r="E209" s="42"/>
      <c r="H209" s="11"/>
    </row>
    <row r="210" spans="2:8">
      <c r="B210" s="76" t="s">
        <v>139</v>
      </c>
      <c r="C210" s="116">
        <v>95160</v>
      </c>
      <c r="D210" s="42"/>
      <c r="E210" s="42"/>
      <c r="H210" s="11"/>
    </row>
    <row r="211" spans="2:8">
      <c r="B211" s="76" t="s">
        <v>140</v>
      </c>
      <c r="C211" s="116">
        <v>1173237.05</v>
      </c>
      <c r="D211" s="42"/>
      <c r="E211" s="42"/>
      <c r="H211" s="11"/>
    </row>
    <row r="212" spans="2:8">
      <c r="B212" s="118" t="s">
        <v>141</v>
      </c>
      <c r="C212" s="116">
        <v>7799148.7000000002</v>
      </c>
      <c r="D212" s="42"/>
      <c r="E212" s="42"/>
      <c r="H212" s="11"/>
    </row>
    <row r="213" spans="2:8">
      <c r="B213" s="76" t="s">
        <v>142</v>
      </c>
      <c r="C213" s="116">
        <v>781813.2</v>
      </c>
      <c r="D213" s="42"/>
      <c r="E213" s="42"/>
      <c r="H213" s="11"/>
    </row>
    <row r="214" spans="2:8">
      <c r="B214" s="76" t="s">
        <v>143</v>
      </c>
      <c r="C214" s="116">
        <v>2556256.7999999998</v>
      </c>
      <c r="D214" s="42"/>
      <c r="E214" s="42"/>
      <c r="H214" s="11"/>
    </row>
    <row r="215" spans="2:8">
      <c r="B215" s="76" t="s">
        <v>144</v>
      </c>
      <c r="C215" s="116">
        <v>150000</v>
      </c>
      <c r="D215" s="42"/>
      <c r="E215" s="42"/>
      <c r="H215" s="11"/>
    </row>
    <row r="216" spans="2:8">
      <c r="B216" s="33" t="s">
        <v>145</v>
      </c>
      <c r="C216" s="74">
        <f>C209+C210+C211+C212+C213+C214+C215</f>
        <v>20754928.699999999</v>
      </c>
      <c r="D216" s="42"/>
      <c r="E216" s="42"/>
      <c r="H216" s="11"/>
    </row>
    <row r="217" spans="2:8">
      <c r="B217" s="35" t="s">
        <v>146</v>
      </c>
      <c r="C217" s="123">
        <f>C216</f>
        <v>20754928.699999999</v>
      </c>
      <c r="D217" s="42"/>
      <c r="E217" s="42"/>
      <c r="H217" s="11"/>
    </row>
    <row r="218" spans="2:8" s="4" customFormat="1" ht="15.75" customHeight="1">
      <c r="B218" s="11"/>
      <c r="C218" s="124">
        <f>C199+C208</f>
        <v>21548422.699999999</v>
      </c>
      <c r="D218" s="107"/>
      <c r="E218" s="108"/>
    </row>
    <row r="219" spans="2:8" s="68" customFormat="1"/>
    <row r="220" spans="2:8">
      <c r="F220" s="58"/>
      <c r="H220" s="11"/>
    </row>
    <row r="222" spans="2:8">
      <c r="B222" s="113" t="s">
        <v>147</v>
      </c>
      <c r="C222" s="114" t="s">
        <v>9</v>
      </c>
      <c r="D222" s="30" t="s">
        <v>127</v>
      </c>
      <c r="E222" s="30" t="s">
        <v>43</v>
      </c>
      <c r="H222" s="11"/>
    </row>
    <row r="223" spans="2:8">
      <c r="B223" s="33" t="s">
        <v>148</v>
      </c>
      <c r="C223" s="74">
        <f>C230</f>
        <v>86988.21</v>
      </c>
      <c r="D223" s="42"/>
      <c r="E223" s="42"/>
      <c r="H223" s="11"/>
    </row>
    <row r="224" spans="2:8">
      <c r="B224" s="76" t="s">
        <v>149</v>
      </c>
      <c r="C224" s="116">
        <v>0.71</v>
      </c>
      <c r="D224" s="42"/>
      <c r="E224" s="42"/>
      <c r="H224" s="11"/>
    </row>
    <row r="225" spans="2:8">
      <c r="B225" s="76" t="s">
        <v>150</v>
      </c>
      <c r="C225" s="116">
        <v>8186</v>
      </c>
      <c r="D225" s="42"/>
      <c r="E225" s="42"/>
      <c r="H225" s="11"/>
    </row>
    <row r="226" spans="2:8">
      <c r="B226" s="76" t="s">
        <v>151</v>
      </c>
      <c r="C226" s="116">
        <v>68750</v>
      </c>
      <c r="D226" s="42"/>
      <c r="E226" s="42"/>
      <c r="H226" s="11"/>
    </row>
    <row r="227" spans="2:8">
      <c r="B227" s="76" t="s">
        <v>152</v>
      </c>
      <c r="C227" s="116">
        <v>9900</v>
      </c>
      <c r="D227" s="42"/>
      <c r="E227" s="42"/>
      <c r="H227" s="11"/>
    </row>
    <row r="228" spans="2:8">
      <c r="B228" s="76" t="s">
        <v>153</v>
      </c>
      <c r="C228" s="116">
        <v>151.5</v>
      </c>
      <c r="D228" s="42"/>
      <c r="E228" s="42"/>
      <c r="H228" s="11"/>
    </row>
    <row r="229" spans="2:8">
      <c r="B229" s="33" t="s">
        <v>154</v>
      </c>
      <c r="C229" s="120">
        <f>SUM(C224+C225+C226+C227+C228)</f>
        <v>86988.21</v>
      </c>
      <c r="D229" s="42"/>
      <c r="E229" s="42"/>
      <c r="H229" s="11"/>
    </row>
    <row r="230" spans="2:8">
      <c r="B230" s="35" t="s">
        <v>155</v>
      </c>
      <c r="C230" s="120">
        <f>C229</f>
        <v>86988.21</v>
      </c>
      <c r="D230" s="42"/>
      <c r="E230" s="42"/>
      <c r="H230" s="11"/>
    </row>
    <row r="231" spans="2:8">
      <c r="C231" s="125">
        <f>C223</f>
        <v>86988.21</v>
      </c>
      <c r="D231" s="107"/>
      <c r="E231" s="108"/>
      <c r="H231" s="11"/>
    </row>
    <row r="232" spans="2:8">
      <c r="B232" s="4"/>
      <c r="C232" s="69"/>
      <c r="D232" s="126"/>
      <c r="E232" s="126"/>
      <c r="H232" s="11"/>
    </row>
    <row r="233" spans="2:8" s="4" customFormat="1">
      <c r="C233" s="69"/>
      <c r="D233" s="126"/>
      <c r="E233" s="126"/>
    </row>
    <row r="234" spans="2:8">
      <c r="B234" s="23" t="s">
        <v>156</v>
      </c>
      <c r="C234" s="58"/>
      <c r="H234" s="11"/>
    </row>
    <row r="236" spans="2:8">
      <c r="B236" s="113" t="s">
        <v>157</v>
      </c>
      <c r="C236" s="114" t="s">
        <v>9</v>
      </c>
      <c r="D236" s="30" t="s">
        <v>158</v>
      </c>
      <c r="E236" s="30" t="s">
        <v>159</v>
      </c>
      <c r="H236" s="11"/>
    </row>
    <row r="237" spans="2:8">
      <c r="B237" s="31" t="s">
        <v>160</v>
      </c>
      <c r="C237" s="127">
        <f>SUM(C238:C294)</f>
        <v>20617279.069999997</v>
      </c>
      <c r="D237" s="128">
        <f>SUM(D238:D294)</f>
        <v>0.99999999999999978</v>
      </c>
      <c r="E237" s="129">
        <v>0</v>
      </c>
      <c r="H237" s="11"/>
    </row>
    <row r="238" spans="2:8">
      <c r="B238" s="130" t="s">
        <v>161</v>
      </c>
      <c r="C238" s="131">
        <v>11778826.75</v>
      </c>
      <c r="D238" s="132">
        <v>0.57130849856610111</v>
      </c>
      <c r="E238" s="133"/>
      <c r="H238" s="11"/>
    </row>
    <row r="239" spans="2:8">
      <c r="B239" s="130" t="s">
        <v>162</v>
      </c>
      <c r="C239" s="131">
        <v>933829.47</v>
      </c>
      <c r="D239" s="132">
        <v>4.5293535913708723E-2</v>
      </c>
      <c r="E239" s="133"/>
      <c r="H239" s="11"/>
    </row>
    <row r="240" spans="2:8">
      <c r="B240" s="130" t="s">
        <v>163</v>
      </c>
      <c r="C240" s="131">
        <v>966118.73</v>
      </c>
      <c r="D240" s="132">
        <v>4.685966206888037E-2</v>
      </c>
      <c r="E240" s="133"/>
      <c r="H240" s="11"/>
    </row>
    <row r="241" spans="2:8">
      <c r="B241" s="130" t="s">
        <v>164</v>
      </c>
      <c r="C241" s="131">
        <v>487147.94</v>
      </c>
      <c r="D241" s="132">
        <v>2.3628139210127113E-2</v>
      </c>
      <c r="E241" s="133"/>
      <c r="H241" s="11"/>
    </row>
    <row r="242" spans="2:8">
      <c r="B242" s="130" t="s">
        <v>165</v>
      </c>
      <c r="C242" s="131">
        <v>486626.2</v>
      </c>
      <c r="D242" s="132">
        <v>2.3602833252040763E-2</v>
      </c>
      <c r="E242" s="133"/>
      <c r="H242" s="11"/>
    </row>
    <row r="243" spans="2:8">
      <c r="B243" s="130" t="s">
        <v>166</v>
      </c>
      <c r="C243" s="131">
        <v>834478.12</v>
      </c>
      <c r="D243" s="132">
        <v>4.0474696838839468E-2</v>
      </c>
      <c r="E243" s="133"/>
      <c r="H243" s="11"/>
    </row>
    <row r="244" spans="2:8">
      <c r="B244" s="130" t="s">
        <v>167</v>
      </c>
      <c r="C244" s="131">
        <v>74400.800000000003</v>
      </c>
      <c r="D244" s="132">
        <v>3.6086624111452167E-3</v>
      </c>
      <c r="E244" s="133"/>
      <c r="H244" s="11"/>
    </row>
    <row r="245" spans="2:8">
      <c r="B245" s="130" t="s">
        <v>168</v>
      </c>
      <c r="C245" s="131">
        <v>2496.3200000000002</v>
      </c>
      <c r="D245" s="132">
        <v>1.2107902267435335E-4</v>
      </c>
      <c r="E245" s="133"/>
      <c r="H245" s="11"/>
    </row>
    <row r="246" spans="2:8">
      <c r="B246" s="130" t="s">
        <v>169</v>
      </c>
      <c r="C246" s="131">
        <v>51999.32</v>
      </c>
      <c r="D246" s="132">
        <v>2.5221233036353333E-3</v>
      </c>
      <c r="E246" s="133"/>
      <c r="H246" s="11"/>
    </row>
    <row r="247" spans="2:8">
      <c r="B247" s="130" t="s">
        <v>170</v>
      </c>
      <c r="C247" s="131">
        <v>166912.23000000001</v>
      </c>
      <c r="D247" s="132">
        <v>8.0957448086771255E-3</v>
      </c>
      <c r="E247" s="133"/>
      <c r="H247" s="11"/>
    </row>
    <row r="248" spans="2:8">
      <c r="B248" s="130" t="s">
        <v>171</v>
      </c>
      <c r="C248" s="131">
        <v>76543.399999999994</v>
      </c>
      <c r="D248" s="132">
        <v>3.7125849507162927E-3</v>
      </c>
      <c r="E248" s="133"/>
      <c r="H248" s="11"/>
    </row>
    <row r="249" spans="2:8">
      <c r="B249" s="130" t="s">
        <v>172</v>
      </c>
      <c r="C249" s="131">
        <v>48957.99</v>
      </c>
      <c r="D249" s="132">
        <v>2.3746096579367886E-3</v>
      </c>
      <c r="E249" s="133"/>
      <c r="H249" s="11"/>
    </row>
    <row r="250" spans="2:8">
      <c r="B250" s="130" t="s">
        <v>173</v>
      </c>
      <c r="C250" s="131">
        <v>49999.94</v>
      </c>
      <c r="D250" s="132">
        <v>2.4251473645110831E-3</v>
      </c>
      <c r="E250" s="133"/>
      <c r="H250" s="11"/>
    </row>
    <row r="251" spans="2:8">
      <c r="B251" s="130" t="s">
        <v>174</v>
      </c>
      <c r="C251" s="131">
        <v>2343.62</v>
      </c>
      <c r="D251" s="132">
        <v>1.1367261373544576E-4</v>
      </c>
      <c r="E251" s="133"/>
      <c r="H251" s="11"/>
    </row>
    <row r="252" spans="2:8">
      <c r="B252" s="130" t="s">
        <v>175</v>
      </c>
      <c r="C252" s="131">
        <v>12997.78</v>
      </c>
      <c r="D252" s="132">
        <v>6.3043139474757098E-4</v>
      </c>
      <c r="E252" s="133"/>
      <c r="H252" s="11"/>
    </row>
    <row r="253" spans="2:8">
      <c r="B253" s="130" t="s">
        <v>176</v>
      </c>
      <c r="C253" s="131">
        <v>40276.120000000003</v>
      </c>
      <c r="D253" s="132">
        <v>1.953512869630086E-3</v>
      </c>
      <c r="E253" s="133"/>
      <c r="H253" s="11"/>
    </row>
    <row r="254" spans="2:8">
      <c r="B254" s="130" t="s">
        <v>177</v>
      </c>
      <c r="C254" s="131">
        <v>9999.5</v>
      </c>
      <c r="D254" s="132">
        <v>4.850058034355356E-4</v>
      </c>
      <c r="E254" s="133"/>
      <c r="H254" s="11"/>
    </row>
    <row r="255" spans="2:8">
      <c r="B255" s="130" t="s">
        <v>178</v>
      </c>
      <c r="C255" s="131">
        <v>13828</v>
      </c>
      <c r="D255" s="132">
        <v>6.7069955996865703E-4</v>
      </c>
      <c r="E255" s="133"/>
      <c r="H255" s="11"/>
    </row>
    <row r="256" spans="2:8">
      <c r="B256" s="130" t="s">
        <v>179</v>
      </c>
      <c r="C256" s="131">
        <v>120712.91</v>
      </c>
      <c r="D256" s="132">
        <v>5.8549389369059951E-3</v>
      </c>
      <c r="E256" s="133"/>
      <c r="H256" s="11"/>
    </row>
    <row r="257" spans="2:8">
      <c r="B257" s="130" t="s">
        <v>180</v>
      </c>
      <c r="C257" s="131">
        <v>83522.09</v>
      </c>
      <c r="D257" s="132">
        <v>4.0510723901260176E-3</v>
      </c>
      <c r="E257" s="133"/>
      <c r="H257" s="11"/>
    </row>
    <row r="258" spans="2:8">
      <c r="B258" s="130" t="s">
        <v>181</v>
      </c>
      <c r="C258" s="131">
        <v>47324.81</v>
      </c>
      <c r="D258" s="132">
        <v>2.2953955194243781E-3</v>
      </c>
      <c r="E258" s="133"/>
      <c r="H258" s="11"/>
    </row>
    <row r="259" spans="2:8">
      <c r="B259" s="130" t="s">
        <v>182</v>
      </c>
      <c r="C259" s="131">
        <v>18687.990000000002</v>
      </c>
      <c r="D259" s="132">
        <v>9.0642368163860749E-4</v>
      </c>
      <c r="E259" s="133"/>
      <c r="H259" s="11"/>
    </row>
    <row r="260" spans="2:8">
      <c r="B260" s="130" t="s">
        <v>183</v>
      </c>
      <c r="C260" s="131">
        <v>7976.26</v>
      </c>
      <c r="D260" s="132">
        <v>3.8687258260020253E-4</v>
      </c>
      <c r="E260" s="133"/>
      <c r="H260" s="11"/>
    </row>
    <row r="261" spans="2:8">
      <c r="B261" s="130" t="s">
        <v>184</v>
      </c>
      <c r="C261" s="131">
        <v>22903.32</v>
      </c>
      <c r="D261" s="132">
        <v>1.1108798557869063E-3</v>
      </c>
      <c r="E261" s="133"/>
      <c r="H261" s="11"/>
    </row>
    <row r="262" spans="2:8">
      <c r="B262" s="130" t="s">
        <v>185</v>
      </c>
      <c r="C262" s="131">
        <v>174874</v>
      </c>
      <c r="D262" s="132">
        <v>8.4819145827277204E-3</v>
      </c>
      <c r="E262" s="133"/>
      <c r="H262" s="11"/>
    </row>
    <row r="263" spans="2:8">
      <c r="B263" s="130" t="s">
        <v>186</v>
      </c>
      <c r="C263" s="131">
        <v>2190.06</v>
      </c>
      <c r="D263" s="132">
        <v>1.0622449221181349E-4</v>
      </c>
      <c r="E263" s="133"/>
      <c r="H263" s="11"/>
    </row>
    <row r="264" spans="2:8">
      <c r="B264" s="130" t="s">
        <v>187</v>
      </c>
      <c r="C264" s="131">
        <v>94482</v>
      </c>
      <c r="D264" s="132">
        <v>4.5826609650678803E-3</v>
      </c>
      <c r="E264" s="133"/>
      <c r="H264" s="11"/>
    </row>
    <row r="265" spans="2:8">
      <c r="B265" s="130" t="s">
        <v>188</v>
      </c>
      <c r="C265" s="131">
        <v>39102.199999999997</v>
      </c>
      <c r="D265" s="132">
        <v>1.8965742214207709E-3</v>
      </c>
      <c r="E265" s="133"/>
      <c r="H265" s="11"/>
    </row>
    <row r="266" spans="2:8">
      <c r="B266" s="130" t="s">
        <v>189</v>
      </c>
      <c r="C266" s="131">
        <v>15468</v>
      </c>
      <c r="D266" s="132">
        <v>7.5024448897853535E-4</v>
      </c>
      <c r="E266" s="133"/>
      <c r="H266" s="11"/>
    </row>
    <row r="267" spans="2:8">
      <c r="B267" s="130" t="s">
        <v>190</v>
      </c>
      <c r="C267" s="131">
        <v>237379.49</v>
      </c>
      <c r="D267" s="132">
        <v>1.1513618707592148E-2</v>
      </c>
      <c r="E267" s="133"/>
      <c r="H267" s="11"/>
    </row>
    <row r="268" spans="2:8">
      <c r="B268" s="130" t="s">
        <v>191</v>
      </c>
      <c r="C268" s="131">
        <v>4354.0200000000004</v>
      </c>
      <c r="D268" s="132">
        <v>2.1118305598023809E-4</v>
      </c>
      <c r="E268" s="133"/>
      <c r="H268" s="11"/>
    </row>
    <row r="269" spans="2:8">
      <c r="B269" s="130" t="s">
        <v>192</v>
      </c>
      <c r="C269" s="131">
        <v>172565.3</v>
      </c>
      <c r="D269" s="132">
        <v>8.3699356939441194E-3</v>
      </c>
      <c r="E269" s="133"/>
      <c r="H269" s="11"/>
    </row>
    <row r="270" spans="2:8">
      <c r="B270" s="130" t="s">
        <v>193</v>
      </c>
      <c r="C270" s="131">
        <v>17400</v>
      </c>
      <c r="D270" s="132">
        <v>8.439522955926115E-4</v>
      </c>
      <c r="E270" s="133"/>
      <c r="H270" s="11"/>
    </row>
    <row r="271" spans="2:8">
      <c r="B271" s="130" t="s">
        <v>194</v>
      </c>
      <c r="C271" s="131">
        <v>11948</v>
      </c>
      <c r="D271" s="132">
        <v>5.7951390964025996E-4</v>
      </c>
      <c r="E271" s="133"/>
      <c r="H271" s="11"/>
    </row>
    <row r="272" spans="2:8">
      <c r="B272" s="130" t="s">
        <v>195</v>
      </c>
      <c r="C272" s="131">
        <v>888564</v>
      </c>
      <c r="D272" s="132">
        <v>4.3098024573618006E-2</v>
      </c>
      <c r="E272" s="133"/>
      <c r="H272" s="11"/>
    </row>
    <row r="273" spans="2:8">
      <c r="B273" s="130" t="s">
        <v>196</v>
      </c>
      <c r="C273" s="131">
        <v>1247.58</v>
      </c>
      <c r="D273" s="132">
        <v>6.0511379593990244E-5</v>
      </c>
      <c r="E273" s="133"/>
      <c r="H273" s="11"/>
    </row>
    <row r="274" spans="2:8">
      <c r="B274" s="130" t="s">
        <v>197</v>
      </c>
      <c r="C274" s="131">
        <v>8504.5</v>
      </c>
      <c r="D274" s="132">
        <v>4.1249381022226232E-4</v>
      </c>
      <c r="E274" s="133"/>
      <c r="H274" s="11"/>
    </row>
    <row r="275" spans="2:8">
      <c r="B275" s="130" t="s">
        <v>198</v>
      </c>
      <c r="C275" s="131">
        <v>798303.13</v>
      </c>
      <c r="D275" s="132">
        <v>3.8720101100130286E-2</v>
      </c>
      <c r="E275" s="133"/>
      <c r="H275" s="11"/>
    </row>
    <row r="276" spans="2:8">
      <c r="B276" s="130" t="s">
        <v>199</v>
      </c>
      <c r="C276" s="131">
        <v>51504</v>
      </c>
      <c r="D276" s="132">
        <v>2.4980987949541301E-3</v>
      </c>
      <c r="E276" s="133"/>
      <c r="H276" s="11"/>
    </row>
    <row r="277" spans="2:8">
      <c r="B277" s="130" t="s">
        <v>200</v>
      </c>
      <c r="C277" s="131">
        <v>36814.06</v>
      </c>
      <c r="D277" s="132">
        <v>1.7855925544301226E-3</v>
      </c>
      <c r="E277" s="133"/>
      <c r="H277" s="11"/>
    </row>
    <row r="278" spans="2:8">
      <c r="B278" s="130" t="s">
        <v>201</v>
      </c>
      <c r="C278" s="131">
        <v>10080.4</v>
      </c>
      <c r="D278" s="132">
        <v>4.8892969657998622E-4</v>
      </c>
      <c r="E278" s="133"/>
    </row>
    <row r="279" spans="2:8">
      <c r="B279" s="130" t="s">
        <v>202</v>
      </c>
      <c r="C279" s="131">
        <v>808589.3</v>
      </c>
      <c r="D279" s="132">
        <v>3.9219011260150739E-2</v>
      </c>
      <c r="E279" s="133"/>
    </row>
    <row r="280" spans="2:8" s="135" customFormat="1">
      <c r="B280" s="130" t="s">
        <v>203</v>
      </c>
      <c r="C280" s="131">
        <v>85840</v>
      </c>
      <c r="D280" s="132">
        <v>4.1634979915902166E-3</v>
      </c>
      <c r="E280" s="134"/>
      <c r="H280" s="136"/>
    </row>
    <row r="281" spans="2:8" s="135" customFormat="1">
      <c r="B281" s="130" t="s">
        <v>204</v>
      </c>
      <c r="C281" s="131">
        <v>10586.72</v>
      </c>
      <c r="D281" s="132">
        <v>5.1348773832162137E-4</v>
      </c>
      <c r="E281" s="134"/>
      <c r="H281" s="136"/>
    </row>
    <row r="282" spans="2:8" s="135" customFormat="1">
      <c r="B282" s="130" t="s">
        <v>205</v>
      </c>
      <c r="C282" s="131">
        <v>14238.57</v>
      </c>
      <c r="D282" s="132">
        <v>6.9061343893425805E-4</v>
      </c>
      <c r="E282" s="134"/>
      <c r="H282" s="136"/>
    </row>
    <row r="283" spans="2:8" s="135" customFormat="1">
      <c r="B283" s="130" t="s">
        <v>206</v>
      </c>
      <c r="C283" s="131">
        <v>20457.05</v>
      </c>
      <c r="D283" s="132">
        <v>9.9222840853751908E-4</v>
      </c>
      <c r="E283" s="134"/>
      <c r="H283" s="136"/>
    </row>
    <row r="284" spans="2:8" s="135" customFormat="1">
      <c r="B284" s="130" t="s">
        <v>207</v>
      </c>
      <c r="C284" s="131">
        <v>13177.94</v>
      </c>
      <c r="D284" s="132">
        <v>6.3916969621733908E-4</v>
      </c>
      <c r="E284" s="134"/>
      <c r="H284" s="136"/>
    </row>
    <row r="285" spans="2:8" s="135" customFormat="1">
      <c r="B285" s="130" t="s">
        <v>208</v>
      </c>
      <c r="C285" s="131">
        <v>50308</v>
      </c>
      <c r="D285" s="132">
        <v>2.4400892003835113E-3</v>
      </c>
      <c r="E285" s="134"/>
      <c r="H285" s="136"/>
    </row>
    <row r="286" spans="2:8" s="135" customFormat="1">
      <c r="B286" s="130" t="s">
        <v>209</v>
      </c>
      <c r="C286" s="131">
        <v>26000</v>
      </c>
      <c r="D286" s="132">
        <v>1.2610781428395344E-3</v>
      </c>
      <c r="E286" s="134"/>
      <c r="H286" s="136"/>
    </row>
    <row r="287" spans="2:8" s="135" customFormat="1">
      <c r="B287" s="130" t="s">
        <v>210</v>
      </c>
      <c r="C287" s="131">
        <v>65984.399999999994</v>
      </c>
      <c r="D287" s="132">
        <v>3.2004417157069603E-3</v>
      </c>
      <c r="E287" s="134"/>
      <c r="H287" s="136"/>
    </row>
    <row r="288" spans="2:8" s="135" customFormat="1">
      <c r="B288" s="130" t="s">
        <v>211</v>
      </c>
      <c r="C288" s="131">
        <v>17575.48</v>
      </c>
      <c r="D288" s="132">
        <v>8.5246360299666847E-4</v>
      </c>
      <c r="E288" s="134"/>
      <c r="H288" s="136"/>
    </row>
    <row r="289" spans="2:8" s="135" customFormat="1">
      <c r="B289" s="130" t="s">
        <v>212</v>
      </c>
      <c r="C289" s="131">
        <v>29236</v>
      </c>
      <c r="D289" s="132">
        <v>1.4180338686175626E-3</v>
      </c>
      <c r="E289" s="134"/>
      <c r="H289" s="136"/>
    </row>
    <row r="290" spans="2:8" s="135" customFormat="1">
      <c r="B290" s="130" t="s">
        <v>213</v>
      </c>
      <c r="C290" s="131">
        <v>253595</v>
      </c>
      <c r="D290" s="132">
        <v>1.2300119678207374E-2</v>
      </c>
      <c r="E290" s="134"/>
      <c r="H290" s="136"/>
    </row>
    <row r="291" spans="2:8" s="135" customFormat="1">
      <c r="B291" s="130" t="s">
        <v>214</v>
      </c>
      <c r="C291" s="131">
        <v>168000.01</v>
      </c>
      <c r="D291" s="132">
        <v>8.1485054079932003E-3</v>
      </c>
      <c r="E291" s="134"/>
      <c r="H291" s="136"/>
    </row>
    <row r="292" spans="2:8" s="135" customFormat="1">
      <c r="B292" s="130" t="s">
        <v>215</v>
      </c>
      <c r="C292" s="131">
        <v>150000</v>
      </c>
      <c r="D292" s="132">
        <v>7.2754508240742369E-3</v>
      </c>
      <c r="E292" s="134"/>
      <c r="H292" s="136"/>
    </row>
    <row r="293" spans="2:8" s="135" customFormat="1">
      <c r="B293" s="130" t="s">
        <v>216</v>
      </c>
      <c r="C293" s="131">
        <v>0.25</v>
      </c>
      <c r="D293" s="132">
        <v>1.2125751373457062E-8</v>
      </c>
      <c r="E293" s="134"/>
      <c r="H293" s="136"/>
    </row>
    <row r="294" spans="2:8" s="135" customFormat="1">
      <c r="B294" s="130"/>
      <c r="C294" s="131"/>
      <c r="D294" s="132"/>
      <c r="E294" s="134"/>
      <c r="H294" s="136"/>
    </row>
    <row r="295" spans="2:8" s="4" customFormat="1">
      <c r="B295" s="81"/>
      <c r="C295" s="131"/>
      <c r="D295" s="137"/>
      <c r="E295" s="133"/>
    </row>
    <row r="296" spans="2:8">
      <c r="C296" s="37">
        <f>C237</f>
        <v>20617279.069999997</v>
      </c>
      <c r="D296" s="138">
        <f>D237</f>
        <v>0.99999999999999978</v>
      </c>
      <c r="E296" s="30"/>
    </row>
    <row r="297" spans="2:8">
      <c r="B297" s="4"/>
      <c r="C297" s="69"/>
      <c r="D297" s="139"/>
      <c r="E297" s="140"/>
    </row>
    <row r="298" spans="2:8">
      <c r="B298" s="4"/>
      <c r="C298" s="69"/>
      <c r="D298" s="139"/>
      <c r="E298" s="140"/>
    </row>
    <row r="300" spans="2:8">
      <c r="B300" s="141" t="s">
        <v>217</v>
      </c>
      <c r="H300" s="11"/>
    </row>
    <row r="302" spans="2:8">
      <c r="B302" s="84" t="s">
        <v>218</v>
      </c>
      <c r="C302" s="85" t="s">
        <v>52</v>
      </c>
      <c r="D302" s="110" t="s">
        <v>53</v>
      </c>
      <c r="E302" s="30" t="s">
        <v>219</v>
      </c>
      <c r="F302" s="142" t="s">
        <v>10</v>
      </c>
      <c r="G302" s="85" t="s">
        <v>116</v>
      </c>
      <c r="H302" s="11"/>
    </row>
    <row r="303" spans="2:8">
      <c r="B303" s="95" t="s">
        <v>220</v>
      </c>
      <c r="C303" s="143">
        <f>SUM(C304:C311)</f>
        <v>69486475.780000001</v>
      </c>
      <c r="D303" s="143">
        <f>SUM(D304:D311)</f>
        <v>69729518.700000003</v>
      </c>
      <c r="E303" s="144">
        <f>SUM(E304:E311)</f>
        <v>243042.91999999993</v>
      </c>
      <c r="F303" s="94">
        <v>0</v>
      </c>
      <c r="G303" s="129">
        <v>0</v>
      </c>
      <c r="H303" s="11"/>
    </row>
    <row r="304" spans="2:8">
      <c r="B304" s="145" t="s">
        <v>221</v>
      </c>
      <c r="C304" s="131">
        <v>0</v>
      </c>
      <c r="D304" s="131">
        <v>191542.92</v>
      </c>
      <c r="E304" s="131">
        <v>191542.92</v>
      </c>
      <c r="F304" s="42"/>
      <c r="G304" s="133"/>
      <c r="H304" s="11"/>
    </row>
    <row r="305" spans="2:8">
      <c r="B305" s="145" t="s">
        <v>222</v>
      </c>
      <c r="C305" s="131">
        <v>388996.92</v>
      </c>
      <c r="D305" s="131">
        <v>0</v>
      </c>
      <c r="E305" s="131">
        <v>-388996.92</v>
      </c>
      <c r="F305" s="42"/>
      <c r="G305" s="133"/>
      <c r="H305" s="11"/>
    </row>
    <row r="306" spans="2:8">
      <c r="B306" s="145" t="s">
        <v>223</v>
      </c>
      <c r="C306" s="131">
        <v>1773145.51</v>
      </c>
      <c r="D306" s="131">
        <v>0</v>
      </c>
      <c r="E306" s="131">
        <v>-1773145.51</v>
      </c>
      <c r="F306" s="42"/>
      <c r="G306" s="133"/>
      <c r="H306" s="11"/>
    </row>
    <row r="307" spans="2:8">
      <c r="B307" s="145" t="s">
        <v>224</v>
      </c>
      <c r="C307" s="131">
        <v>0</v>
      </c>
      <c r="D307" s="131">
        <v>51500</v>
      </c>
      <c r="E307" s="131">
        <v>51500</v>
      </c>
      <c r="F307" s="42"/>
      <c r="G307" s="133"/>
      <c r="H307" s="11"/>
    </row>
    <row r="308" spans="2:8">
      <c r="B308" s="145" t="s">
        <v>225</v>
      </c>
      <c r="C308" s="131">
        <v>23387039.84</v>
      </c>
      <c r="D308" s="131">
        <v>23387039.84</v>
      </c>
      <c r="E308" s="131">
        <v>0</v>
      </c>
      <c r="F308" s="42"/>
      <c r="G308" s="133"/>
      <c r="H308" s="11"/>
    </row>
    <row r="309" spans="2:8" s="4" customFormat="1">
      <c r="B309" s="145" t="s">
        <v>226</v>
      </c>
      <c r="C309" s="131">
        <v>26257966.550000001</v>
      </c>
      <c r="D309" s="131">
        <v>26257966.550000001</v>
      </c>
      <c r="E309" s="131">
        <v>0</v>
      </c>
      <c r="F309" s="42"/>
      <c r="G309" s="133"/>
    </row>
    <row r="310" spans="2:8" s="4" customFormat="1">
      <c r="B310" s="145" t="s">
        <v>227</v>
      </c>
      <c r="C310" s="131">
        <v>6641877.8099999996</v>
      </c>
      <c r="D310" s="131">
        <v>7030874.7300000004</v>
      </c>
      <c r="E310" s="131">
        <v>388996.92</v>
      </c>
      <c r="F310" s="42"/>
      <c r="G310" s="133"/>
    </row>
    <row r="311" spans="2:8" s="4" customFormat="1">
      <c r="B311" s="81" t="s">
        <v>228</v>
      </c>
      <c r="C311" s="131">
        <v>11037449.15</v>
      </c>
      <c r="D311" s="131">
        <v>12810594.66</v>
      </c>
      <c r="E311" s="131">
        <v>1773145.51</v>
      </c>
      <c r="F311" s="46"/>
      <c r="G311" s="146"/>
    </row>
    <row r="312" spans="2:8" s="4" customFormat="1" ht="19.5" hidden="1" customHeight="1">
      <c r="B312" s="11"/>
      <c r="C312" s="131">
        <f>SUM(C305:C311)</f>
        <v>69486475.780000001</v>
      </c>
      <c r="D312" s="37">
        <f>SUM(D305:D311)</f>
        <v>69537975.780000001</v>
      </c>
      <c r="E312" s="37">
        <f>SUM(E305:E311)</f>
        <v>51499.999999999767</v>
      </c>
      <c r="F312" s="147"/>
      <c r="G312" s="148"/>
    </row>
    <row r="313" spans="2:8" ht="12.75" hidden="1" customHeight="1">
      <c r="B313" s="4"/>
      <c r="C313" s="131"/>
      <c r="D313" s="69"/>
      <c r="E313" s="140"/>
      <c r="F313" s="140"/>
      <c r="G313" s="140"/>
      <c r="H313" s="11"/>
    </row>
    <row r="314" spans="2:8" ht="12.75" hidden="1" customHeight="1">
      <c r="B314" s="4"/>
      <c r="C314" s="131"/>
      <c r="D314" s="69"/>
      <c r="E314" s="140"/>
      <c r="F314" s="140"/>
      <c r="G314" s="140"/>
      <c r="H314" s="11"/>
    </row>
    <row r="315" spans="2:8">
      <c r="B315" s="4"/>
      <c r="C315" s="37">
        <f>C303</f>
        <v>69486475.780000001</v>
      </c>
      <c r="D315" s="37">
        <f>D303</f>
        <v>69729518.700000003</v>
      </c>
      <c r="E315" s="37">
        <f>E303</f>
        <v>243042.91999999993</v>
      </c>
      <c r="F315" s="30"/>
      <c r="G315" s="30"/>
      <c r="H315" s="11"/>
    </row>
    <row r="316" spans="2:8">
      <c r="B316" s="4"/>
      <c r="C316" s="69"/>
      <c r="D316" s="69"/>
      <c r="E316" s="140"/>
      <c r="F316" s="140"/>
      <c r="G316" s="140"/>
      <c r="H316" s="11"/>
    </row>
    <row r="317" spans="2:8" ht="13.5" customHeight="1">
      <c r="B317" s="149"/>
      <c r="C317" s="149"/>
      <c r="D317" s="149"/>
      <c r="E317" s="149"/>
      <c r="F317" s="149"/>
      <c r="H317" s="11"/>
    </row>
    <row r="318" spans="2:8" ht="13.5" customHeight="1">
      <c r="B318" s="113" t="s">
        <v>229</v>
      </c>
      <c r="C318" s="114" t="s">
        <v>52</v>
      </c>
      <c r="D318" s="30" t="s">
        <v>53</v>
      </c>
      <c r="E318" s="30" t="s">
        <v>219</v>
      </c>
      <c r="F318" s="150" t="s">
        <v>116</v>
      </c>
      <c r="H318" s="11"/>
    </row>
    <row r="319" spans="2:8" ht="13.5" customHeight="1">
      <c r="B319" s="31" t="s">
        <v>230</v>
      </c>
      <c r="C319" s="144">
        <f>C320+C321+C322+C323+C324+C325+C326+C327+C328+C329+C330</f>
        <v>-794051.89000000246</v>
      </c>
      <c r="D319" s="144">
        <f>D320+D321+D322+D323+D324+D325+D326+D327+D328+D329+D330+D331</f>
        <v>141564.69999998686</v>
      </c>
      <c r="E319" s="144">
        <f>E320+E321+E322+E323+E324+E325+E326+E327+E328+E329+E330+E331</f>
        <v>935616.59000000043</v>
      </c>
      <c r="F319" s="94"/>
      <c r="H319" s="11"/>
    </row>
    <row r="320" spans="2:8" ht="13.5" customHeight="1">
      <c r="B320" s="76" t="s">
        <v>231</v>
      </c>
      <c r="C320" s="131">
        <v>-4298859.07</v>
      </c>
      <c r="D320" s="131">
        <v>1018131.84</v>
      </c>
      <c r="E320" s="131">
        <v>5316990.91</v>
      </c>
      <c r="F320" s="42"/>
      <c r="H320" s="11"/>
    </row>
    <row r="321" spans="2:8">
      <c r="B321" s="151" t="s">
        <v>232</v>
      </c>
      <c r="C321" s="131">
        <v>-22457121.350000001</v>
      </c>
      <c r="D321" s="131">
        <v>-22457121.350000001</v>
      </c>
      <c r="E321" s="131">
        <v>0</v>
      </c>
      <c r="F321" s="42"/>
      <c r="H321" s="11"/>
    </row>
    <row r="322" spans="2:8">
      <c r="B322" s="151" t="s">
        <v>233</v>
      </c>
      <c r="C322" s="131">
        <v>-36763139.840000004</v>
      </c>
      <c r="D322" s="131">
        <v>-36763139.840000004</v>
      </c>
      <c r="E322" s="131">
        <v>0</v>
      </c>
      <c r="F322" s="42"/>
      <c r="H322" s="11"/>
    </row>
    <row r="323" spans="2:8">
      <c r="B323" s="151" t="s">
        <v>234</v>
      </c>
      <c r="C323" s="131">
        <v>-4632758.3600000003</v>
      </c>
      <c r="D323" s="131">
        <v>-4632758.3600000003</v>
      </c>
      <c r="E323" s="131">
        <v>0</v>
      </c>
      <c r="F323" s="42"/>
      <c r="H323" s="11"/>
    </row>
    <row r="324" spans="2:8">
      <c r="B324" s="151" t="s">
        <v>235</v>
      </c>
      <c r="C324" s="131">
        <v>0</v>
      </c>
      <c r="D324" s="131">
        <v>-4745167.18</v>
      </c>
      <c r="E324" s="131">
        <v>-4745167.18</v>
      </c>
      <c r="F324" s="42"/>
      <c r="H324" s="11"/>
    </row>
    <row r="325" spans="2:8">
      <c r="B325" s="151" t="s">
        <v>236</v>
      </c>
      <c r="C325" s="131">
        <v>883091.78</v>
      </c>
      <c r="D325" s="131">
        <v>883091.78</v>
      </c>
      <c r="E325" s="131">
        <v>0</v>
      </c>
      <c r="F325" s="42"/>
      <c r="H325" s="11"/>
    </row>
    <row r="326" spans="2:8">
      <c r="B326" s="151" t="s">
        <v>237</v>
      </c>
      <c r="C326" s="131">
        <v>26413199.469999999</v>
      </c>
      <c r="D326" s="131">
        <v>26413199.469999999</v>
      </c>
      <c r="E326" s="131">
        <v>0</v>
      </c>
      <c r="F326" s="42"/>
      <c r="H326" s="11"/>
    </row>
    <row r="327" spans="2:8">
      <c r="B327" s="151" t="s">
        <v>238</v>
      </c>
      <c r="C327" s="131">
        <v>88010.77</v>
      </c>
      <c r="D327" s="131">
        <v>88010.77</v>
      </c>
      <c r="E327" s="131">
        <v>0</v>
      </c>
      <c r="F327" s="42"/>
      <c r="H327" s="11"/>
    </row>
    <row r="328" spans="2:8">
      <c r="B328" s="151" t="s">
        <v>239</v>
      </c>
      <c r="C328" s="131">
        <v>39102846.289999999</v>
      </c>
      <c r="D328" s="131">
        <v>39102846.289999999</v>
      </c>
      <c r="E328" s="131">
        <v>0</v>
      </c>
      <c r="F328" s="42"/>
      <c r="H328" s="11"/>
    </row>
    <row r="329" spans="2:8">
      <c r="B329" s="151" t="s">
        <v>240</v>
      </c>
      <c r="C329" s="131">
        <v>380274.97</v>
      </c>
      <c r="D329" s="131">
        <v>380274.97</v>
      </c>
      <c r="E329" s="131">
        <v>0</v>
      </c>
      <c r="F329" s="42"/>
      <c r="H329" s="11"/>
    </row>
    <row r="330" spans="2:8">
      <c r="B330" s="151" t="s">
        <v>241</v>
      </c>
      <c r="C330" s="131">
        <v>490403.45</v>
      </c>
      <c r="D330" s="131">
        <v>490403.45</v>
      </c>
      <c r="E330" s="131">
        <v>0</v>
      </c>
      <c r="F330" s="42"/>
      <c r="H330" s="11"/>
    </row>
    <row r="331" spans="2:8">
      <c r="B331" s="151" t="s">
        <v>242</v>
      </c>
      <c r="C331" s="131">
        <v>0</v>
      </c>
      <c r="D331" s="131">
        <v>363792.86</v>
      </c>
      <c r="E331" s="131">
        <v>363792.86</v>
      </c>
      <c r="F331" s="42"/>
      <c r="H331" s="11"/>
    </row>
    <row r="332" spans="2:8">
      <c r="B332" s="35"/>
      <c r="C332" s="152"/>
      <c r="D332" s="152"/>
      <c r="E332" s="131"/>
      <c r="F332" s="36"/>
      <c r="H332" s="11"/>
    </row>
    <row r="333" spans="2:8">
      <c r="C333" s="37">
        <f>C319</f>
        <v>-794051.89000000246</v>
      </c>
      <c r="D333" s="37">
        <f>D319</f>
        <v>141564.69999998686</v>
      </c>
      <c r="E333" s="37">
        <f>E319</f>
        <v>935616.59000000043</v>
      </c>
      <c r="F333" s="30"/>
      <c r="H333" s="11"/>
    </row>
    <row r="334" spans="2:8" s="4" customFormat="1">
      <c r="C334" s="153"/>
    </row>
    <row r="336" spans="2:8">
      <c r="B336" s="23" t="s">
        <v>243</v>
      </c>
      <c r="H336" s="11"/>
    </row>
    <row r="338" spans="2:8">
      <c r="B338" s="113" t="s">
        <v>244</v>
      </c>
      <c r="C338" s="114" t="s">
        <v>52</v>
      </c>
      <c r="D338" s="30" t="s">
        <v>53</v>
      </c>
      <c r="E338" s="154" t="s">
        <v>54</v>
      </c>
      <c r="H338" s="11"/>
    </row>
    <row r="339" spans="2:8">
      <c r="B339" s="33" t="s">
        <v>245</v>
      </c>
      <c r="C339" s="77">
        <v>0</v>
      </c>
      <c r="D339" s="74">
        <v>0</v>
      </c>
      <c r="E339" s="155">
        <v>0</v>
      </c>
      <c r="H339" s="11"/>
    </row>
    <row r="340" spans="2:8">
      <c r="B340" s="64" t="s">
        <v>246</v>
      </c>
      <c r="C340" s="41">
        <f>SUM(C342:C355)</f>
        <v>4057760.1100000003</v>
      </c>
      <c r="D340" s="41">
        <f>SUM(D341:D354)</f>
        <v>3513778.38</v>
      </c>
      <c r="E340" s="41">
        <f>SUM(E341:E355)</f>
        <v>-543981.73</v>
      </c>
      <c r="H340" s="11"/>
    </row>
    <row r="341" spans="2:8">
      <c r="B341" s="145" t="s">
        <v>247</v>
      </c>
      <c r="C341" s="131">
        <v>0</v>
      </c>
      <c r="D341" s="131">
        <v>53158.239999999998</v>
      </c>
      <c r="E341" s="77">
        <v>53158.239999999998</v>
      </c>
      <c r="H341" s="11"/>
    </row>
    <row r="342" spans="2:8">
      <c r="B342" s="145" t="s">
        <v>248</v>
      </c>
      <c r="C342" s="131">
        <v>7540.39</v>
      </c>
      <c r="D342" s="131">
        <v>427883.59</v>
      </c>
      <c r="E342" s="77">
        <v>420343.2</v>
      </c>
      <c r="H342" s="11"/>
    </row>
    <row r="343" spans="2:8">
      <c r="B343" s="145" t="s">
        <v>249</v>
      </c>
      <c r="C343" s="131">
        <v>1925.75</v>
      </c>
      <c r="D343" s="131">
        <v>1925.75</v>
      </c>
      <c r="E343" s="77">
        <v>0</v>
      </c>
      <c r="F343" s="156"/>
      <c r="H343" s="11"/>
    </row>
    <row r="344" spans="2:8">
      <c r="B344" s="145" t="s">
        <v>250</v>
      </c>
      <c r="C344" s="131">
        <v>498.49</v>
      </c>
      <c r="D344" s="131">
        <v>195.34</v>
      </c>
      <c r="E344" s="77">
        <v>-303.14999999999998</v>
      </c>
      <c r="H344" s="11"/>
    </row>
    <row r="345" spans="2:8">
      <c r="B345" s="145" t="s">
        <v>251</v>
      </c>
      <c r="C345" s="131">
        <v>19592.54</v>
      </c>
      <c r="D345" s="131">
        <v>19592.54</v>
      </c>
      <c r="E345" s="77">
        <v>0</v>
      </c>
      <c r="H345" s="11"/>
    </row>
    <row r="346" spans="2:8">
      <c r="B346" s="145" t="s">
        <v>252</v>
      </c>
      <c r="C346" s="131">
        <v>447841.52</v>
      </c>
      <c r="D346" s="131">
        <v>592715.57999999996</v>
      </c>
      <c r="E346" s="77">
        <v>144874.06</v>
      </c>
      <c r="H346" s="11"/>
    </row>
    <row r="347" spans="2:8">
      <c r="B347" s="145" t="s">
        <v>253</v>
      </c>
      <c r="C347" s="131">
        <v>3221.26</v>
      </c>
      <c r="D347" s="131">
        <v>3221.26</v>
      </c>
      <c r="E347" s="77">
        <v>0</v>
      </c>
      <c r="H347" s="11"/>
    </row>
    <row r="348" spans="2:8">
      <c r="B348" s="157" t="s">
        <v>254</v>
      </c>
      <c r="C348" s="158">
        <v>0</v>
      </c>
      <c r="D348" s="158">
        <v>0</v>
      </c>
      <c r="E348" s="77">
        <v>0</v>
      </c>
      <c r="H348" s="11"/>
    </row>
    <row r="349" spans="2:8">
      <c r="B349" s="145" t="s">
        <v>255</v>
      </c>
      <c r="C349" s="131">
        <v>204115.13</v>
      </c>
      <c r="D349" s="131">
        <v>0</v>
      </c>
      <c r="E349" s="77">
        <v>-204115.13</v>
      </c>
      <c r="H349" s="11"/>
    </row>
    <row r="350" spans="2:8">
      <c r="B350" s="145" t="s">
        <v>256</v>
      </c>
      <c r="C350" s="131">
        <v>1513241.6000000001</v>
      </c>
      <c r="D350" s="131">
        <v>646410.02</v>
      </c>
      <c r="E350" s="77">
        <v>-866831.58</v>
      </c>
      <c r="H350" s="11"/>
    </row>
    <row r="351" spans="2:8">
      <c r="B351" s="145" t="s">
        <v>257</v>
      </c>
      <c r="C351" s="131">
        <v>191542.92</v>
      </c>
      <c r="D351" s="131">
        <v>191542.92</v>
      </c>
      <c r="E351" s="77">
        <v>0</v>
      </c>
      <c r="H351" s="11"/>
    </row>
    <row r="352" spans="2:8">
      <c r="B352" s="145" t="s">
        <v>258</v>
      </c>
      <c r="C352" s="131">
        <v>218941.13</v>
      </c>
      <c r="D352" s="131">
        <v>218941.13</v>
      </c>
      <c r="E352" s="77">
        <v>0</v>
      </c>
      <c r="H352" s="11"/>
    </row>
    <row r="353" spans="2:8">
      <c r="B353" s="145" t="s">
        <v>259</v>
      </c>
      <c r="C353" s="131">
        <v>1163650.3500000001</v>
      </c>
      <c r="D353" s="131">
        <v>635283.18999999994</v>
      </c>
      <c r="E353" s="77">
        <v>-528367.16</v>
      </c>
      <c r="H353" s="11"/>
    </row>
    <row r="354" spans="2:8">
      <c r="B354" s="145" t="s">
        <v>260</v>
      </c>
      <c r="C354" s="131">
        <v>285649.03000000003</v>
      </c>
      <c r="D354" s="131">
        <v>722908.82</v>
      </c>
      <c r="E354" s="77">
        <v>437259.79</v>
      </c>
      <c r="H354" s="11"/>
    </row>
    <row r="355" spans="2:8">
      <c r="B355" s="35"/>
      <c r="C355" s="131"/>
      <c r="D355" s="131"/>
      <c r="E355" s="159"/>
      <c r="H355" s="11"/>
    </row>
    <row r="356" spans="2:8" ht="13.5" customHeight="1">
      <c r="C356" s="160">
        <f>C340</f>
        <v>4057760.1100000003</v>
      </c>
      <c r="D356" s="160">
        <f>D340</f>
        <v>3513778.38</v>
      </c>
      <c r="E356" s="37">
        <f>E340</f>
        <v>-543981.73</v>
      </c>
      <c r="H356" s="11"/>
    </row>
    <row r="357" spans="2:8" ht="13.5" customHeight="1">
      <c r="C357" s="161"/>
      <c r="D357" s="161"/>
      <c r="E357" s="69"/>
      <c r="H357" s="11"/>
    </row>
    <row r="358" spans="2:8" ht="13.5" customHeight="1">
      <c r="C358" s="161"/>
      <c r="D358" s="161"/>
      <c r="E358" s="69"/>
      <c r="H358" s="11"/>
    </row>
    <row r="360" spans="2:8">
      <c r="B360" s="113" t="s">
        <v>261</v>
      </c>
      <c r="C360" s="114" t="s">
        <v>54</v>
      </c>
      <c r="D360" s="30" t="s">
        <v>262</v>
      </c>
      <c r="E360" s="162"/>
      <c r="H360" s="11"/>
    </row>
    <row r="361" spans="2:8">
      <c r="B361" s="31" t="s">
        <v>263</v>
      </c>
      <c r="C361" s="163"/>
      <c r="D361" s="32"/>
      <c r="E361" s="62"/>
      <c r="H361" s="11"/>
    </row>
    <row r="362" spans="2:8">
      <c r="B362" s="33"/>
      <c r="C362" s="65"/>
      <c r="D362" s="34"/>
      <c r="E362" s="62"/>
      <c r="H362" s="11"/>
    </row>
    <row r="363" spans="2:8">
      <c r="B363" s="33" t="s">
        <v>264</v>
      </c>
      <c r="C363" s="74">
        <f>C364</f>
        <v>0</v>
      </c>
      <c r="D363" s="34"/>
      <c r="E363" s="62"/>
      <c r="H363" s="11"/>
    </row>
    <row r="364" spans="2:8">
      <c r="B364" s="76" t="s">
        <v>265</v>
      </c>
      <c r="C364" s="77"/>
      <c r="D364" s="34"/>
      <c r="E364" s="164"/>
      <c r="F364" s="58"/>
      <c r="H364" s="11"/>
    </row>
    <row r="365" spans="2:8">
      <c r="B365" s="33" t="s">
        <v>58</v>
      </c>
      <c r="C365" s="74">
        <f>C366+C367+C368+C369+C370+C371+C372+C373+C374+C375+C376+C377+C378+C379+C380+C381+C382</f>
        <v>0</v>
      </c>
      <c r="D365" s="34"/>
      <c r="E365" s="62"/>
      <c r="H365" s="11"/>
    </row>
    <row r="366" spans="2:8">
      <c r="B366" s="76" t="s">
        <v>266</v>
      </c>
      <c r="C366" s="77"/>
      <c r="D366" s="34"/>
      <c r="E366" s="62"/>
      <c r="H366" s="11"/>
    </row>
    <row r="367" spans="2:8">
      <c r="B367" s="76" t="s">
        <v>267</v>
      </c>
      <c r="C367" s="77"/>
      <c r="D367" s="34"/>
      <c r="E367" s="62"/>
      <c r="H367" s="11"/>
    </row>
    <row r="368" spans="2:8">
      <c r="B368" s="76" t="s">
        <v>268</v>
      </c>
      <c r="C368" s="77"/>
      <c r="D368" s="34"/>
      <c r="E368" s="62"/>
      <c r="H368" s="11"/>
    </row>
    <row r="369" spans="2:8">
      <c r="B369" s="76" t="s">
        <v>269</v>
      </c>
      <c r="C369" s="77"/>
      <c r="D369" s="34"/>
      <c r="E369" s="62"/>
      <c r="H369" s="11"/>
    </row>
    <row r="370" spans="2:8">
      <c r="B370" s="76" t="s">
        <v>270</v>
      </c>
      <c r="C370" s="77"/>
      <c r="D370" s="34"/>
      <c r="E370" s="62"/>
      <c r="H370" s="11"/>
    </row>
    <row r="371" spans="2:8">
      <c r="B371" s="76" t="s">
        <v>271</v>
      </c>
      <c r="C371" s="77"/>
      <c r="D371" s="34"/>
      <c r="E371" s="62"/>
      <c r="H371" s="11"/>
    </row>
    <row r="372" spans="2:8">
      <c r="B372" s="76" t="s">
        <v>272</v>
      </c>
      <c r="C372" s="77"/>
      <c r="D372" s="34"/>
      <c r="E372" s="62"/>
      <c r="H372" s="11"/>
    </row>
    <row r="373" spans="2:8">
      <c r="B373" s="76" t="s">
        <v>273</v>
      </c>
      <c r="C373" s="77"/>
      <c r="D373" s="34"/>
      <c r="E373" s="62"/>
      <c r="H373" s="11"/>
    </row>
    <row r="374" spans="2:8">
      <c r="B374" s="76" t="s">
        <v>274</v>
      </c>
      <c r="C374" s="77"/>
      <c r="D374" s="34"/>
      <c r="E374" s="62"/>
      <c r="H374" s="11"/>
    </row>
    <row r="375" spans="2:8">
      <c r="B375" s="76" t="s">
        <v>275</v>
      </c>
      <c r="C375" s="77"/>
      <c r="D375" s="34"/>
      <c r="E375" s="62"/>
      <c r="H375" s="11"/>
    </row>
    <row r="376" spans="2:8">
      <c r="B376" s="76" t="s">
        <v>276</v>
      </c>
      <c r="C376" s="77"/>
      <c r="D376" s="34"/>
      <c r="E376" s="62"/>
      <c r="H376" s="11"/>
    </row>
    <row r="377" spans="2:8">
      <c r="B377" s="76" t="s">
        <v>277</v>
      </c>
      <c r="C377" s="77"/>
      <c r="D377" s="34"/>
      <c r="E377" s="62"/>
      <c r="H377" s="11"/>
    </row>
    <row r="378" spans="2:8">
      <c r="B378" s="76" t="s">
        <v>278</v>
      </c>
      <c r="C378" s="77"/>
      <c r="D378" s="34"/>
      <c r="E378" s="62"/>
    </row>
    <row r="379" spans="2:8">
      <c r="B379" s="76" t="s">
        <v>279</v>
      </c>
      <c r="C379" s="77"/>
      <c r="D379" s="34"/>
      <c r="E379" s="62"/>
    </row>
    <row r="380" spans="2:8">
      <c r="B380" s="76" t="s">
        <v>280</v>
      </c>
      <c r="C380" s="77"/>
      <c r="D380" s="34"/>
      <c r="E380" s="62"/>
    </row>
    <row r="381" spans="2:8">
      <c r="B381" s="76" t="s">
        <v>281</v>
      </c>
      <c r="C381" s="77"/>
      <c r="D381" s="34"/>
      <c r="E381" s="62"/>
    </row>
    <row r="382" spans="2:8">
      <c r="B382" s="76" t="s">
        <v>282</v>
      </c>
      <c r="C382" s="77"/>
      <c r="D382" s="34"/>
      <c r="E382" s="62"/>
    </row>
    <row r="383" spans="2:8">
      <c r="B383" s="33" t="s">
        <v>95</v>
      </c>
      <c r="C383" s="77">
        <v>0</v>
      </c>
      <c r="D383" s="34"/>
      <c r="E383" s="62"/>
      <c r="F383" s="21"/>
      <c r="G383" s="21"/>
    </row>
    <row r="384" spans="2:8">
      <c r="B384" s="35"/>
      <c r="C384" s="165"/>
      <c r="D384" s="36"/>
      <c r="E384" s="62"/>
      <c r="F384" s="21"/>
      <c r="G384" s="21"/>
    </row>
    <row r="385" spans="3:7" ht="12" customHeight="1">
      <c r="C385" s="37">
        <f>+C363+C365</f>
        <v>0</v>
      </c>
      <c r="D385" s="30"/>
      <c r="E385" s="21"/>
      <c r="F385" s="21"/>
      <c r="G385" s="21"/>
    </row>
    <row r="386" spans="3:7">
      <c r="F386" s="21"/>
      <c r="G386" s="21"/>
    </row>
    <row r="387" spans="3:7">
      <c r="F387" s="21"/>
      <c r="G387" s="21"/>
    </row>
    <row r="388" spans="3:7">
      <c r="F388" s="21"/>
      <c r="G388" s="21"/>
    </row>
    <row r="389" spans="3:7">
      <c r="F389" s="21"/>
      <c r="G389" s="21"/>
    </row>
    <row r="390" spans="3:7">
      <c r="F390" s="21"/>
      <c r="G390" s="21"/>
    </row>
    <row r="391" spans="3:7">
      <c r="F391" s="21"/>
      <c r="G391" s="21"/>
    </row>
    <row r="392" spans="3:7">
      <c r="F392" s="21"/>
      <c r="G392" s="21"/>
    </row>
    <row r="393" spans="3:7">
      <c r="F393" s="21"/>
      <c r="G393" s="21"/>
    </row>
    <row r="394" spans="3:7">
      <c r="F394" s="21"/>
      <c r="G394" s="21"/>
    </row>
    <row r="395" spans="3:7">
      <c r="F395" s="21"/>
      <c r="G395" s="21"/>
    </row>
    <row r="396" spans="3:7">
      <c r="F396" s="21"/>
      <c r="G396" s="21"/>
    </row>
    <row r="397" spans="3:7">
      <c r="F397" s="21"/>
      <c r="G397" s="21"/>
    </row>
    <row r="398" spans="3:7">
      <c r="F398" s="21"/>
      <c r="G398" s="21"/>
    </row>
    <row r="399" spans="3:7">
      <c r="F399" s="21"/>
      <c r="G399" s="21"/>
    </row>
    <row r="400" spans="3:7">
      <c r="F400" s="21"/>
      <c r="G400" s="21"/>
    </row>
    <row r="401" spans="6:7">
      <c r="F401" s="21"/>
      <c r="G401" s="21"/>
    </row>
    <row r="402" spans="6:7">
      <c r="F402" s="21"/>
      <c r="G402" s="21"/>
    </row>
    <row r="403" spans="6:7">
      <c r="F403" s="21"/>
      <c r="G403" s="21"/>
    </row>
    <row r="404" spans="6:7">
      <c r="F404" s="21"/>
      <c r="G404" s="21"/>
    </row>
    <row r="405" spans="6:7">
      <c r="F405" s="21"/>
      <c r="G405" s="21"/>
    </row>
    <row r="406" spans="6:7">
      <c r="F406" s="21"/>
      <c r="G406" s="21"/>
    </row>
    <row r="407" spans="6:7">
      <c r="F407" s="21"/>
      <c r="G407" s="21"/>
    </row>
    <row r="408" spans="6:7">
      <c r="F408" s="21"/>
      <c r="G408" s="21"/>
    </row>
    <row r="409" spans="6:7">
      <c r="F409" s="21"/>
      <c r="G409" s="21"/>
    </row>
    <row r="410" spans="6:7">
      <c r="F410" s="21"/>
      <c r="G410" s="21"/>
    </row>
    <row r="411" spans="6:7">
      <c r="F411" s="21"/>
      <c r="G411" s="21"/>
    </row>
    <row r="412" spans="6:7">
      <c r="F412" s="21"/>
      <c r="G412" s="21"/>
    </row>
    <row r="413" spans="6:7">
      <c r="F413" s="21"/>
      <c r="G413" s="21"/>
    </row>
    <row r="414" spans="6:7">
      <c r="F414" s="21"/>
      <c r="G414" s="21"/>
    </row>
    <row r="415" spans="6:7">
      <c r="F415" s="21"/>
      <c r="G415" s="21"/>
    </row>
    <row r="416" spans="6:7">
      <c r="F416" s="21"/>
      <c r="G416" s="21"/>
    </row>
    <row r="417" spans="6:7">
      <c r="F417" s="21"/>
      <c r="G417" s="21"/>
    </row>
    <row r="418" spans="6:7">
      <c r="F418" s="21"/>
      <c r="G418" s="21"/>
    </row>
    <row r="419" spans="6:7">
      <c r="F419" s="21"/>
      <c r="G419" s="21"/>
    </row>
    <row r="420" spans="6:7">
      <c r="F420" s="21"/>
      <c r="G420" s="21"/>
    </row>
    <row r="421" spans="6:7">
      <c r="F421" s="21"/>
      <c r="G421" s="21"/>
    </row>
    <row r="422" spans="6:7">
      <c r="F422" s="21"/>
      <c r="G422" s="21"/>
    </row>
    <row r="423" spans="6:7">
      <c r="F423" s="21"/>
      <c r="G423" s="21"/>
    </row>
    <row r="424" spans="6:7">
      <c r="F424" s="21"/>
      <c r="G424" s="21"/>
    </row>
    <row r="425" spans="6:7">
      <c r="F425" s="21"/>
      <c r="G425" s="21"/>
    </row>
    <row r="426" spans="6:7">
      <c r="F426" s="21"/>
      <c r="G426" s="21"/>
    </row>
    <row r="427" spans="6:7">
      <c r="F427" s="21"/>
      <c r="G427" s="21"/>
    </row>
    <row r="428" spans="6:7">
      <c r="F428" s="21"/>
      <c r="G428" s="21"/>
    </row>
    <row r="429" spans="6:7">
      <c r="F429" s="21"/>
      <c r="G429" s="21"/>
    </row>
    <row r="430" spans="6:7">
      <c r="F430" s="21"/>
      <c r="G430" s="21"/>
    </row>
    <row r="431" spans="6:7">
      <c r="F431" s="21"/>
      <c r="G431" s="21"/>
    </row>
    <row r="432" spans="6:7">
      <c r="F432" s="21"/>
      <c r="G432" s="21"/>
    </row>
    <row r="433" spans="2:8">
      <c r="F433" s="21"/>
      <c r="G433" s="21"/>
    </row>
    <row r="434" spans="2:8">
      <c r="F434" s="21"/>
      <c r="G434" s="21"/>
    </row>
    <row r="435" spans="2:8">
      <c r="F435" s="21"/>
      <c r="G435" s="21"/>
    </row>
    <row r="436" spans="2:8">
      <c r="F436" s="21"/>
      <c r="G436" s="21"/>
    </row>
    <row r="437" spans="2:8">
      <c r="F437" s="21"/>
      <c r="G437" s="21"/>
    </row>
    <row r="438" spans="2:8">
      <c r="F438" s="21"/>
      <c r="G438" s="21"/>
    </row>
    <row r="439" spans="2:8">
      <c r="F439" s="21"/>
      <c r="G439" s="21"/>
    </row>
    <row r="440" spans="2:8">
      <c r="F440" s="21"/>
      <c r="G440" s="21"/>
    </row>
    <row r="441" spans="2:8">
      <c r="F441" s="21"/>
      <c r="G441" s="21"/>
    </row>
    <row r="442" spans="2:8">
      <c r="F442" s="21"/>
      <c r="G442" s="21"/>
    </row>
    <row r="443" spans="2:8">
      <c r="F443" s="21"/>
      <c r="G443" s="21"/>
    </row>
    <row r="444" spans="2:8">
      <c r="F444" s="21"/>
      <c r="G444" s="21"/>
    </row>
    <row r="445" spans="2:8" s="4" customFormat="1">
      <c r="B445" s="166" t="s">
        <v>283</v>
      </c>
      <c r="F445" s="167"/>
      <c r="G445" s="167"/>
    </row>
    <row r="446" spans="2:8">
      <c r="B446" s="23" t="s">
        <v>284</v>
      </c>
      <c r="F446" s="21"/>
      <c r="G446" s="21"/>
    </row>
    <row r="447" spans="2:8" ht="13.5">
      <c r="B447" s="168"/>
      <c r="C447" s="168"/>
      <c r="D447" s="168"/>
      <c r="E447" s="168"/>
      <c r="F447" s="21"/>
      <c r="G447" s="21"/>
    </row>
    <row r="448" spans="2:8">
      <c r="B448" s="169"/>
      <c r="C448" s="169"/>
      <c r="D448" s="169"/>
      <c r="E448" s="169"/>
      <c r="F448" s="21"/>
      <c r="G448" s="21"/>
      <c r="H448" s="11"/>
    </row>
    <row r="449" spans="2:8">
      <c r="B449" s="170" t="s">
        <v>285</v>
      </c>
      <c r="C449" s="171"/>
      <c r="D449" s="171"/>
      <c r="E449" s="172"/>
      <c r="F449" s="21"/>
      <c r="G449" s="21"/>
      <c r="H449" s="11"/>
    </row>
    <row r="450" spans="2:8">
      <c r="B450" s="173" t="s">
        <v>286</v>
      </c>
      <c r="C450" s="174"/>
      <c r="D450" s="174"/>
      <c r="E450" s="175"/>
      <c r="F450" s="21"/>
      <c r="G450" s="176"/>
      <c r="H450" s="11"/>
    </row>
    <row r="451" spans="2:8">
      <c r="B451" s="177" t="s">
        <v>287</v>
      </c>
      <c r="C451" s="178"/>
      <c r="D451" s="178"/>
      <c r="E451" s="179"/>
      <c r="F451" s="21"/>
      <c r="G451" s="176"/>
      <c r="H451" s="11"/>
    </row>
    <row r="452" spans="2:8">
      <c r="B452" s="180" t="s">
        <v>288</v>
      </c>
      <c r="C452" s="181"/>
      <c r="E452" s="182">
        <v>21791465.620000001</v>
      </c>
      <c r="F452" s="21"/>
      <c r="G452" s="176"/>
      <c r="H452" s="11"/>
    </row>
    <row r="453" spans="2:8">
      <c r="B453" s="183"/>
      <c r="C453" s="183"/>
      <c r="D453" s="21"/>
      <c r="F453" s="21"/>
      <c r="G453" s="176"/>
      <c r="H453" s="11"/>
    </row>
    <row r="454" spans="2:8">
      <c r="B454" s="184" t="s">
        <v>289</v>
      </c>
      <c r="C454" s="185"/>
      <c r="D454" s="186"/>
      <c r="E454" s="182">
        <f>SUM(D455:D459)</f>
        <v>86988.21</v>
      </c>
      <c r="F454" s="176"/>
      <c r="G454" s="21"/>
      <c r="H454" s="11"/>
    </row>
    <row r="455" spans="2:8">
      <c r="B455" s="187" t="s">
        <v>290</v>
      </c>
      <c r="C455" s="188"/>
      <c r="D455" s="189"/>
      <c r="E455" s="190"/>
      <c r="F455" s="21"/>
      <c r="G455" s="21"/>
      <c r="H455" s="11"/>
    </row>
    <row r="456" spans="2:8">
      <c r="B456" s="187" t="s">
        <v>291</v>
      </c>
      <c r="C456" s="188"/>
      <c r="D456" s="189"/>
      <c r="E456" s="190"/>
      <c r="F456" s="21"/>
      <c r="G456" s="21"/>
      <c r="H456" s="11"/>
    </row>
    <row r="457" spans="2:8">
      <c r="B457" s="187" t="s">
        <v>292</v>
      </c>
      <c r="C457" s="188"/>
      <c r="D457" s="189"/>
      <c r="E457" s="190"/>
      <c r="F457" s="162"/>
      <c r="G457" s="21"/>
      <c r="H457" s="11"/>
    </row>
    <row r="458" spans="2:8">
      <c r="B458" s="187" t="s">
        <v>293</v>
      </c>
      <c r="C458" s="188"/>
      <c r="D458" s="191">
        <v>86988.21</v>
      </c>
      <c r="E458" s="190"/>
      <c r="F458" s="69"/>
      <c r="G458" s="21"/>
      <c r="H458" s="11"/>
    </row>
    <row r="459" spans="2:8">
      <c r="B459" s="187" t="s">
        <v>294</v>
      </c>
      <c r="C459" s="188"/>
      <c r="D459" s="192"/>
      <c r="E459" s="190"/>
      <c r="F459" s="21"/>
      <c r="G459" s="21"/>
      <c r="H459" s="11"/>
    </row>
    <row r="460" spans="2:8">
      <c r="B460" s="183"/>
      <c r="C460" s="183"/>
      <c r="D460" s="21"/>
      <c r="F460" s="21"/>
      <c r="G460" s="21"/>
      <c r="H460" s="11"/>
    </row>
    <row r="461" spans="2:8">
      <c r="B461" s="184" t="s">
        <v>295</v>
      </c>
      <c r="C461" s="185"/>
      <c r="D461" s="186"/>
      <c r="E461" s="182">
        <f>SUM(D462:D465)</f>
        <v>243042.92</v>
      </c>
      <c r="F461" s="21"/>
      <c r="G461" s="162"/>
      <c r="H461" s="11"/>
    </row>
    <row r="462" spans="2:8">
      <c r="B462" s="187" t="s">
        <v>296</v>
      </c>
      <c r="C462" s="188"/>
      <c r="D462" s="189"/>
      <c r="E462" s="190"/>
      <c r="F462" s="162"/>
      <c r="G462" s="21"/>
      <c r="H462" s="11"/>
    </row>
    <row r="463" spans="2:8">
      <c r="B463" s="187" t="s">
        <v>297</v>
      </c>
      <c r="C463" s="188"/>
      <c r="D463" s="189"/>
      <c r="E463" s="190"/>
      <c r="F463" s="21"/>
      <c r="G463" s="162"/>
      <c r="H463" s="11"/>
    </row>
    <row r="464" spans="2:8">
      <c r="B464" s="187" t="s">
        <v>298</v>
      </c>
      <c r="C464" s="188"/>
      <c r="D464" s="189"/>
      <c r="E464" s="190"/>
      <c r="F464" s="21"/>
      <c r="G464" s="21"/>
      <c r="H464" s="11"/>
    </row>
    <row r="465" spans="2:8">
      <c r="B465" s="193" t="s">
        <v>299</v>
      </c>
      <c r="C465" s="194"/>
      <c r="D465" s="191">
        <v>243042.92</v>
      </c>
      <c r="E465" s="195"/>
      <c r="F465" s="196"/>
      <c r="G465" s="21"/>
      <c r="H465" s="11"/>
    </row>
    <row r="466" spans="2:8">
      <c r="B466" s="183"/>
      <c r="C466" s="183"/>
      <c r="F466" s="162"/>
      <c r="G466" s="21"/>
      <c r="H466" s="11"/>
    </row>
    <row r="467" spans="2:8">
      <c r="B467" s="180" t="s">
        <v>300</v>
      </c>
      <c r="C467" s="181"/>
      <c r="D467" s="58"/>
      <c r="E467" s="197">
        <f>+E452+E454-E461</f>
        <v>21635410.91</v>
      </c>
      <c r="F467" s="162">
        <v>21635410.91</v>
      </c>
      <c r="G467" s="176"/>
      <c r="H467" s="11"/>
    </row>
    <row r="468" spans="2:8" s="4" customFormat="1">
      <c r="B468" s="198"/>
      <c r="C468" s="198"/>
      <c r="E468" s="199"/>
      <c r="F468" s="167"/>
      <c r="G468" s="200"/>
    </row>
    <row r="469" spans="2:8">
      <c r="B469" s="169"/>
      <c r="C469" s="169"/>
      <c r="D469" s="169"/>
      <c r="E469" s="169"/>
      <c r="F469" s="162"/>
      <c r="G469" s="21"/>
      <c r="H469" s="11"/>
    </row>
    <row r="470" spans="2:8">
      <c r="B470" s="170" t="s">
        <v>301</v>
      </c>
      <c r="C470" s="171"/>
      <c r="D470" s="171"/>
      <c r="E470" s="172"/>
      <c r="F470" s="21"/>
      <c r="G470" s="21"/>
      <c r="H470" s="11"/>
    </row>
    <row r="471" spans="2:8">
      <c r="B471" s="173" t="s">
        <v>286</v>
      </c>
      <c r="C471" s="174"/>
      <c r="D471" s="174"/>
      <c r="E471" s="175"/>
      <c r="F471" s="21"/>
      <c r="G471" s="21"/>
      <c r="H471" s="11"/>
    </row>
    <row r="472" spans="2:8">
      <c r="B472" s="177" t="s">
        <v>287</v>
      </c>
      <c r="C472" s="178"/>
      <c r="D472" s="178"/>
      <c r="E472" s="179"/>
      <c r="F472" s="21"/>
      <c r="G472" s="21"/>
      <c r="H472" s="11"/>
    </row>
    <row r="473" spans="2:8">
      <c r="B473" s="180" t="s">
        <v>302</v>
      </c>
      <c r="C473" s="181"/>
      <c r="E473" s="201">
        <v>20617278.82</v>
      </c>
      <c r="F473" s="176"/>
      <c r="G473" s="176"/>
      <c r="H473" s="11"/>
    </row>
    <row r="474" spans="2:8">
      <c r="B474" s="183"/>
      <c r="C474" s="183"/>
      <c r="F474" s="162"/>
      <c r="G474" s="21"/>
      <c r="H474" s="11"/>
    </row>
    <row r="475" spans="2:8">
      <c r="B475" s="202" t="s">
        <v>303</v>
      </c>
      <c r="C475" s="203"/>
      <c r="D475" s="186"/>
      <c r="E475" s="182">
        <f>SUM(D475:D492)</f>
        <v>0</v>
      </c>
      <c r="F475" s="21"/>
      <c r="G475" s="21"/>
      <c r="H475" s="11"/>
    </row>
    <row r="476" spans="2:8">
      <c r="B476" s="187" t="s">
        <v>304</v>
      </c>
      <c r="C476" s="188"/>
      <c r="D476" s="204">
        <v>0</v>
      </c>
      <c r="E476" s="164"/>
      <c r="F476" s="205"/>
      <c r="G476" s="162"/>
      <c r="H476" s="11"/>
    </row>
    <row r="477" spans="2:8">
      <c r="B477" s="187" t="s">
        <v>305</v>
      </c>
      <c r="C477" s="188"/>
      <c r="D477" s="204">
        <v>0</v>
      </c>
      <c r="E477" s="164"/>
      <c r="F477" s="205"/>
      <c r="G477" s="162"/>
      <c r="H477" s="11"/>
    </row>
    <row r="478" spans="2:8">
      <c r="B478" s="187" t="s">
        <v>306</v>
      </c>
      <c r="C478" s="188"/>
      <c r="D478" s="204">
        <v>0</v>
      </c>
      <c r="E478" s="164"/>
      <c r="F478" s="205"/>
      <c r="G478" s="162"/>
      <c r="H478" s="11"/>
    </row>
    <row r="479" spans="2:8">
      <c r="B479" s="187" t="s">
        <v>307</v>
      </c>
      <c r="C479" s="188"/>
      <c r="D479" s="204">
        <v>0</v>
      </c>
      <c r="E479" s="164"/>
      <c r="F479" s="205"/>
      <c r="G479" s="162"/>
      <c r="H479" s="11"/>
    </row>
    <row r="480" spans="2:8">
      <c r="B480" s="187" t="s">
        <v>308</v>
      </c>
      <c r="C480" s="188"/>
      <c r="D480" s="204">
        <v>0</v>
      </c>
      <c r="E480" s="164"/>
      <c r="F480" s="205"/>
      <c r="G480" s="162"/>
      <c r="H480" s="11"/>
    </row>
    <row r="481" spans="2:8">
      <c r="B481" s="187" t="s">
        <v>309</v>
      </c>
      <c r="C481" s="188"/>
      <c r="D481" s="204">
        <v>0</v>
      </c>
      <c r="E481" s="164"/>
      <c r="F481" s="205"/>
      <c r="G481" s="162"/>
      <c r="H481" s="11"/>
    </row>
    <row r="482" spans="2:8">
      <c r="B482" s="187" t="s">
        <v>310</v>
      </c>
      <c r="C482" s="188"/>
      <c r="D482" s="204">
        <v>0</v>
      </c>
      <c r="E482" s="164"/>
      <c r="F482" s="205"/>
      <c r="G482" s="162"/>
      <c r="H482" s="11"/>
    </row>
    <row r="483" spans="2:8">
      <c r="B483" s="187" t="s">
        <v>311</v>
      </c>
      <c r="C483" s="188"/>
      <c r="D483" s="204">
        <v>0</v>
      </c>
      <c r="E483" s="164"/>
      <c r="F483" s="205"/>
      <c r="G483" s="162"/>
      <c r="H483" s="11"/>
    </row>
    <row r="484" spans="2:8">
      <c r="B484" s="187" t="s">
        <v>312</v>
      </c>
      <c r="C484" s="188"/>
      <c r="D484" s="204">
        <v>0</v>
      </c>
      <c r="E484" s="164"/>
      <c r="F484" s="205"/>
      <c r="G484" s="206"/>
      <c r="H484" s="11"/>
    </row>
    <row r="485" spans="2:8" ht="12.75" customHeight="1">
      <c r="B485" s="187" t="s">
        <v>313</v>
      </c>
      <c r="C485" s="188"/>
      <c r="D485" s="204">
        <v>0</v>
      </c>
      <c r="F485" s="205"/>
      <c r="G485" s="162"/>
      <c r="H485" s="11"/>
    </row>
    <row r="486" spans="2:8">
      <c r="B486" s="187" t="s">
        <v>314</v>
      </c>
      <c r="C486" s="188"/>
      <c r="D486" s="204">
        <v>0</v>
      </c>
      <c r="E486" s="164"/>
      <c r="F486" s="162"/>
      <c r="G486" s="176"/>
      <c r="H486" s="11"/>
    </row>
    <row r="487" spans="2:8">
      <c r="B487" s="187" t="s">
        <v>315</v>
      </c>
      <c r="C487" s="188"/>
      <c r="D487" s="204">
        <v>0</v>
      </c>
      <c r="E487" s="164"/>
      <c r="F487" s="21"/>
      <c r="G487" s="176"/>
      <c r="H487" s="11"/>
    </row>
    <row r="488" spans="2:8">
      <c r="B488" s="187" t="s">
        <v>316</v>
      </c>
      <c r="C488" s="188"/>
      <c r="D488" s="204">
        <v>0</v>
      </c>
      <c r="E488" s="164"/>
      <c r="F488" s="21"/>
      <c r="G488" s="207"/>
      <c r="H488" s="11"/>
    </row>
    <row r="489" spans="2:8">
      <c r="B489" s="187" t="s">
        <v>317</v>
      </c>
      <c r="C489" s="188"/>
      <c r="D489" s="204">
        <v>0</v>
      </c>
      <c r="E489" s="164"/>
      <c r="F489" s="21"/>
      <c r="G489" s="21"/>
      <c r="H489" s="11"/>
    </row>
    <row r="490" spans="2:8">
      <c r="B490" s="187" t="s">
        <v>318</v>
      </c>
      <c r="C490" s="188"/>
      <c r="D490" s="204">
        <v>0</v>
      </c>
      <c r="E490" s="164"/>
      <c r="F490" s="21"/>
      <c r="G490" s="21"/>
      <c r="H490" s="11"/>
    </row>
    <row r="491" spans="2:8">
      <c r="B491" s="187" t="s">
        <v>319</v>
      </c>
      <c r="C491" s="188"/>
      <c r="D491" s="204">
        <v>0</v>
      </c>
      <c r="E491" s="164"/>
      <c r="F491" s="21"/>
      <c r="G491" s="21"/>
      <c r="H491" s="11"/>
    </row>
    <row r="492" spans="2:8">
      <c r="B492" s="208" t="s">
        <v>320</v>
      </c>
      <c r="C492" s="209"/>
      <c r="D492" s="204">
        <v>0</v>
      </c>
      <c r="E492" s="164"/>
      <c r="F492" s="21"/>
      <c r="G492" s="21"/>
      <c r="H492" s="11"/>
    </row>
    <row r="493" spans="2:8">
      <c r="B493" s="183"/>
      <c r="C493" s="183"/>
      <c r="D493" s="210"/>
      <c r="F493" s="21"/>
      <c r="G493" s="21"/>
      <c r="H493" s="11"/>
    </row>
    <row r="494" spans="2:8">
      <c r="B494" s="202" t="s">
        <v>321</v>
      </c>
      <c r="C494" s="203"/>
      <c r="D494" s="211"/>
      <c r="E494" s="182">
        <f>SUM(D494:D501)</f>
        <v>0.25</v>
      </c>
      <c r="F494" s="21"/>
      <c r="G494" s="21"/>
      <c r="H494" s="11"/>
    </row>
    <row r="495" spans="2:8">
      <c r="B495" s="187" t="s">
        <v>322</v>
      </c>
      <c r="C495" s="188"/>
      <c r="D495" s="204">
        <v>0</v>
      </c>
      <c r="E495" s="164"/>
      <c r="F495" s="21"/>
      <c r="G495" s="21"/>
      <c r="H495" s="11"/>
    </row>
    <row r="496" spans="2:8">
      <c r="B496" s="187" t="s">
        <v>323</v>
      </c>
      <c r="C496" s="188"/>
      <c r="D496" s="204">
        <v>0</v>
      </c>
      <c r="E496" s="164"/>
      <c r="F496" s="21"/>
      <c r="G496" s="21"/>
    </row>
    <row r="497" spans="2:9">
      <c r="B497" s="187" t="s">
        <v>324</v>
      </c>
      <c r="C497" s="188"/>
      <c r="D497" s="204">
        <v>0</v>
      </c>
      <c r="E497" s="164"/>
      <c r="F497" s="21"/>
      <c r="G497" s="21"/>
    </row>
    <row r="498" spans="2:9">
      <c r="B498" s="187" t="s">
        <v>325</v>
      </c>
      <c r="C498" s="188"/>
      <c r="D498" s="204">
        <v>0</v>
      </c>
      <c r="E498" s="164"/>
      <c r="F498" s="21"/>
      <c r="G498" s="21"/>
    </row>
    <row r="499" spans="2:9">
      <c r="B499" s="187" t="s">
        <v>326</v>
      </c>
      <c r="C499" s="188"/>
      <c r="D499" s="204">
        <v>0</v>
      </c>
      <c r="E499" s="164"/>
      <c r="F499" s="21"/>
      <c r="G499" s="21"/>
      <c r="I499" s="212"/>
    </row>
    <row r="500" spans="2:9">
      <c r="B500" s="187" t="s">
        <v>327</v>
      </c>
      <c r="C500" s="188"/>
      <c r="D500" s="204">
        <v>0.25</v>
      </c>
      <c r="E500" s="164"/>
      <c r="F500" s="21"/>
      <c r="G500" s="21"/>
      <c r="I500" s="212"/>
    </row>
    <row r="501" spans="2:9">
      <c r="B501" s="208" t="s">
        <v>328</v>
      </c>
      <c r="C501" s="209"/>
      <c r="D501" s="204"/>
      <c r="E501" s="164"/>
      <c r="F501" s="21"/>
      <c r="G501" s="21"/>
    </row>
    <row r="502" spans="2:9">
      <c r="B502" s="213"/>
      <c r="C502" s="213"/>
      <c r="D502" s="210"/>
      <c r="F502" s="21"/>
      <c r="G502" s="21"/>
    </row>
    <row r="503" spans="2:9">
      <c r="B503" s="214" t="s">
        <v>329</v>
      </c>
      <c r="E503" s="197">
        <f>+E473-E475+E494</f>
        <v>20617279.07</v>
      </c>
      <c r="F503" s="176"/>
      <c r="G503" s="176"/>
    </row>
    <row r="504" spans="2:9">
      <c r="F504" s="215"/>
      <c r="G504" s="162"/>
    </row>
    <row r="505" spans="2:9">
      <c r="F505" s="21"/>
      <c r="G505" s="21"/>
    </row>
    <row r="506" spans="2:9">
      <c r="C506" s="216"/>
      <c r="D506" s="216"/>
      <c r="E506" s="216"/>
      <c r="F506" s="216"/>
      <c r="G506" s="21"/>
    </row>
    <row r="507" spans="2:9" ht="21" customHeight="1">
      <c r="B507" s="216" t="s">
        <v>330</v>
      </c>
      <c r="C507" s="216"/>
      <c r="D507" s="216"/>
      <c r="E507" s="216"/>
      <c r="F507" s="216"/>
      <c r="G507" s="21"/>
    </row>
    <row r="508" spans="2:9">
      <c r="B508" s="216"/>
      <c r="C508" s="216"/>
      <c r="D508" s="216"/>
      <c r="E508" s="216"/>
      <c r="F508" s="216"/>
      <c r="G508" s="21"/>
    </row>
    <row r="509" spans="2:9">
      <c r="B509" s="84" t="s">
        <v>331</v>
      </c>
      <c r="C509" s="85" t="s">
        <v>52</v>
      </c>
      <c r="D509" s="110" t="s">
        <v>53</v>
      </c>
      <c r="E509" s="110" t="s">
        <v>54</v>
      </c>
      <c r="F509" s="21"/>
      <c r="G509" s="21"/>
    </row>
    <row r="510" spans="2:9">
      <c r="B510" s="31" t="s">
        <v>332</v>
      </c>
      <c r="C510" s="217">
        <v>0</v>
      </c>
      <c r="D510" s="163"/>
      <c r="E510" s="163"/>
      <c r="F510" s="21"/>
      <c r="G510" s="21"/>
    </row>
    <row r="511" spans="2:9">
      <c r="B511" s="33"/>
      <c r="C511" s="218">
        <v>0</v>
      </c>
      <c r="D511" s="65"/>
      <c r="E511" s="65"/>
      <c r="F511" s="21"/>
      <c r="G511" s="21"/>
    </row>
    <row r="512" spans="2:9">
      <c r="B512" s="35"/>
      <c r="C512" s="219">
        <v>0</v>
      </c>
      <c r="D512" s="220">
        <v>0</v>
      </c>
      <c r="E512" s="220">
        <v>0</v>
      </c>
      <c r="F512" s="21"/>
      <c r="G512" s="21"/>
    </row>
    <row r="513" spans="2:9" ht="12" customHeight="1">
      <c r="C513" s="30"/>
      <c r="D513" s="30"/>
      <c r="E513" s="30"/>
      <c r="F513" s="21"/>
      <c r="G513" s="21"/>
    </row>
    <row r="514" spans="2:9" ht="12" customHeight="1">
      <c r="F514" s="21"/>
      <c r="G514" s="21"/>
    </row>
    <row r="515" spans="2:9" ht="12" customHeight="1">
      <c r="B515" s="212" t="s">
        <v>333</v>
      </c>
      <c r="F515" s="21"/>
      <c r="G515" s="21"/>
    </row>
    <row r="516" spans="2:9" ht="12" customHeight="1">
      <c r="F516" s="21"/>
      <c r="G516" s="21"/>
    </row>
    <row r="517" spans="2:9">
      <c r="F517" s="21"/>
      <c r="G517" s="21"/>
    </row>
    <row r="518" spans="2:9">
      <c r="F518" s="21"/>
      <c r="G518" s="21"/>
    </row>
    <row r="519" spans="2:9">
      <c r="C519" s="169"/>
      <c r="D519" s="169"/>
      <c r="E519" s="169"/>
    </row>
    <row r="520" spans="2:9">
      <c r="B520" s="221" t="s">
        <v>334</v>
      </c>
      <c r="C520" s="222" t="s">
        <v>335</v>
      </c>
      <c r="D520" s="222"/>
      <c r="E520" s="222"/>
    </row>
    <row r="521" spans="2:9" ht="15" customHeight="1">
      <c r="B521" s="223" t="s">
        <v>336</v>
      </c>
      <c r="C521" s="224" t="s">
        <v>337</v>
      </c>
      <c r="D521" s="224"/>
      <c r="E521" s="224"/>
      <c r="F521" s="21"/>
      <c r="G521" s="225"/>
    </row>
    <row r="522" spans="2:9" ht="15" customHeight="1">
      <c r="B522" s="223" t="s">
        <v>338</v>
      </c>
      <c r="C522" s="222" t="s">
        <v>339</v>
      </c>
      <c r="D522" s="222"/>
      <c r="E522" s="222"/>
      <c r="F522" s="226"/>
      <c r="G522" s="226"/>
    </row>
    <row r="523" spans="2:9">
      <c r="B523" s="223"/>
      <c r="C523" s="169"/>
      <c r="D523" s="223"/>
      <c r="E523" s="223"/>
      <c r="F523" s="226"/>
      <c r="G523" s="226"/>
    </row>
    <row r="524" spans="2:9">
      <c r="B524" s="223"/>
      <c r="C524" s="169"/>
      <c r="D524" s="223"/>
      <c r="E524" s="223"/>
      <c r="F524" s="226"/>
      <c r="G524" s="226"/>
    </row>
    <row r="525" spans="2:9">
      <c r="B525" s="223"/>
      <c r="C525" s="169"/>
      <c r="D525" s="223"/>
      <c r="E525" s="223"/>
      <c r="F525" s="226"/>
      <c r="G525" s="226"/>
    </row>
    <row r="526" spans="2:9">
      <c r="B526" s="223"/>
      <c r="C526" s="169"/>
      <c r="D526" s="223"/>
      <c r="E526" s="223"/>
      <c r="F526" s="226"/>
      <c r="G526" s="226"/>
    </row>
    <row r="527" spans="2:9">
      <c r="B527" s="223"/>
      <c r="C527" s="169"/>
      <c r="D527" s="223"/>
      <c r="E527" s="223"/>
      <c r="F527" s="226"/>
      <c r="G527" s="227"/>
      <c r="I527" s="228"/>
    </row>
    <row r="528" spans="2:9">
      <c r="B528" s="223"/>
      <c r="C528" s="169"/>
      <c r="D528" s="223"/>
      <c r="E528" s="223"/>
      <c r="F528" s="226"/>
    </row>
    <row r="529" spans="2:9">
      <c r="B529" s="223"/>
      <c r="C529" s="169"/>
      <c r="D529" s="223"/>
      <c r="E529" s="223"/>
      <c r="F529" s="226"/>
      <c r="G529" s="226"/>
    </row>
    <row r="530" spans="2:9">
      <c r="B530" s="223"/>
      <c r="C530" s="169"/>
      <c r="D530" s="223"/>
      <c r="E530" s="223"/>
      <c r="F530" s="226"/>
      <c r="G530" s="226"/>
    </row>
    <row r="531" spans="2:9">
      <c r="B531" s="223"/>
      <c r="C531" s="169"/>
      <c r="D531" s="223"/>
      <c r="E531" s="223"/>
      <c r="F531" s="226"/>
      <c r="G531" s="226"/>
    </row>
    <row r="532" spans="2:9">
      <c r="B532" s="223"/>
      <c r="C532" s="169"/>
      <c r="D532" s="223"/>
      <c r="E532" s="223"/>
      <c r="F532" s="226"/>
      <c r="G532" s="226"/>
    </row>
    <row r="533" spans="2:9">
      <c r="B533" s="223"/>
      <c r="C533" s="169"/>
      <c r="D533" s="223"/>
      <c r="E533" s="223"/>
      <c r="F533" s="226"/>
      <c r="G533" s="226"/>
    </row>
    <row r="534" spans="2:9">
      <c r="B534" s="223"/>
      <c r="C534" s="169"/>
      <c r="D534" s="223"/>
      <c r="E534" s="223"/>
      <c r="F534" s="226"/>
      <c r="G534" s="226"/>
    </row>
    <row r="535" spans="2:9" ht="12.75" customHeight="1">
      <c r="B535" s="223"/>
      <c r="C535" s="169"/>
      <c r="D535" s="223"/>
      <c r="E535" s="223"/>
      <c r="F535" s="226"/>
      <c r="G535" s="226"/>
    </row>
    <row r="536" spans="2:9">
      <c r="B536" s="223"/>
      <c r="C536" s="169"/>
      <c r="D536" s="223"/>
      <c r="E536" s="223"/>
      <c r="F536" s="226"/>
      <c r="G536" s="226"/>
    </row>
    <row r="537" spans="2:9">
      <c r="B537" s="223"/>
      <c r="C537" s="169"/>
      <c r="D537" s="223"/>
      <c r="E537" s="223"/>
      <c r="F537" s="226"/>
      <c r="G537" s="226"/>
    </row>
    <row r="538" spans="2:9" ht="12.75" customHeight="1">
      <c r="B538" s="223"/>
      <c r="C538" s="169"/>
      <c r="D538" s="223"/>
      <c r="E538" s="223"/>
      <c r="F538" s="226"/>
      <c r="G538" s="226"/>
    </row>
    <row r="541" spans="2:9">
      <c r="I541" s="229"/>
    </row>
  </sheetData>
  <mergeCells count="66">
    <mergeCell ref="B500:C500"/>
    <mergeCell ref="B501:C501"/>
    <mergeCell ref="B502:C502"/>
    <mergeCell ref="C520:E520"/>
    <mergeCell ref="C521:E521"/>
    <mergeCell ref="C522:E522"/>
    <mergeCell ref="B494:C494"/>
    <mergeCell ref="B495:C495"/>
    <mergeCell ref="B496:C496"/>
    <mergeCell ref="B497:C497"/>
    <mergeCell ref="B498:C498"/>
    <mergeCell ref="B499:C499"/>
    <mergeCell ref="B488:C488"/>
    <mergeCell ref="B489:C489"/>
    <mergeCell ref="B490:C490"/>
    <mergeCell ref="B491:C491"/>
    <mergeCell ref="B492:C492"/>
    <mergeCell ref="B493:C493"/>
    <mergeCell ref="B482:C482"/>
    <mergeCell ref="B483:C483"/>
    <mergeCell ref="B484:C484"/>
    <mergeCell ref="B485:C485"/>
    <mergeCell ref="B486:C486"/>
    <mergeCell ref="B487:C487"/>
    <mergeCell ref="B476:C476"/>
    <mergeCell ref="B477:C477"/>
    <mergeCell ref="B478:C478"/>
    <mergeCell ref="B479:C479"/>
    <mergeCell ref="B480:C480"/>
    <mergeCell ref="B481:C481"/>
    <mergeCell ref="B470:E470"/>
    <mergeCell ref="B471:E471"/>
    <mergeCell ref="B472:E472"/>
    <mergeCell ref="B473:C473"/>
    <mergeCell ref="B474:C474"/>
    <mergeCell ref="B475:C475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E450"/>
    <mergeCell ref="B451:E451"/>
    <mergeCell ref="B452:C452"/>
    <mergeCell ref="B453:C453"/>
    <mergeCell ref="B454:C454"/>
    <mergeCell ref="B455:C455"/>
    <mergeCell ref="D183:E183"/>
    <mergeCell ref="D191:E191"/>
    <mergeCell ref="D218:E218"/>
    <mergeCell ref="D231:E231"/>
    <mergeCell ref="B447:E447"/>
    <mergeCell ref="B449:E449"/>
    <mergeCell ref="A2:G2"/>
    <mergeCell ref="A3:G3"/>
    <mergeCell ref="A4:G4"/>
    <mergeCell ref="A9:G9"/>
    <mergeCell ref="D168:E168"/>
    <mergeCell ref="D175:E175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39 C164 C171 C179"/>
    <dataValidation allowBlank="1" showInputMessage="1" showErrorMessage="1" prompt="Corresponde al número de la cuenta de acuerdo al Plan de Cuentas emitido por el CONAC (DOF 22/11/2010)." sqref="B139"/>
    <dataValidation allowBlank="1" showInputMessage="1" showErrorMessage="1" prompt="Características cualitativas significativas que les impacten financieramente." sqref="D139:E139 E164 E171 E179"/>
    <dataValidation allowBlank="1" showInputMessage="1" showErrorMessage="1" prompt="Especificar origen de dicho recurso: Federal, Estatal, Municipal, Particulares." sqref="D164 D171 D179"/>
  </dataValidations>
  <pageMargins left="0.47244094488188981" right="0.70866141732283472" top="0.47244094488188981" bottom="0.59055118110236227" header="0.59055118110236227" footer="0.47244094488188981"/>
  <pageSetup scale="49" firstPageNumber="15" orientation="landscape" useFirstPageNumber="1" horizontalDpi="300" verticalDpi="30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NOTAS</vt:lpstr>
      <vt:lpstr>' NOTAS'!Área_de_impresión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ITESA</dc:creator>
  <cp:lastModifiedBy>ITESA</cp:lastModifiedBy>
  <dcterms:created xsi:type="dcterms:W3CDTF">2019-07-26T02:35:17Z</dcterms:created>
  <dcterms:modified xsi:type="dcterms:W3CDTF">2019-07-26T02:35:27Z</dcterms:modified>
</cp:coreProperties>
</file>