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RITA\Videos\CONTABILIDAD\AÑO 2022\ESTADOS FINANCIEROS CONAC 2022\12_DICIEMBRE_2022\"/>
    </mc:Choice>
  </mc:AlternateContent>
  <xr:revisionPtr revIDLastSave="0" documentId="13_ncr:1_{6F3B0EF8-E8BF-40A8-8594-FCEE519B8B97}" xr6:coauthVersionLast="47" xr6:coauthVersionMax="47" xr10:uidLastSave="{00000000-0000-0000-0000-000000000000}"/>
  <bookViews>
    <workbookView xWindow="-120" yWindow="-120" windowWidth="29040" windowHeight="15840" tabRatio="863" activeTab="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4" i="62" l="1"/>
  <c r="D114" i="62"/>
  <c r="D111" i="62"/>
  <c r="D110" i="62" s="1"/>
  <c r="C111" i="62"/>
  <c r="C110" i="62" s="1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63" i="62" l="1"/>
  <c r="C48" i="62" s="1"/>
  <c r="C126" i="62" s="1"/>
  <c r="C58" i="60"/>
  <c r="C98" i="60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l="1"/>
  <c r="C39" i="64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5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<sst xmlns="http://schemas.openxmlformats.org/spreadsheetml/2006/main" count="958" uniqueCount="681">
  <si>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</si>
  <si>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</si>
  <si>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</si>
  <si>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</si>
  <si>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</si>
  <si>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</si>
  <si>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</si>
  <si>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</si>
  <si>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</si>
  <si>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</si>
  <si>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</si>
  <si>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</si>
  <si>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</si>
  <si>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</si>
  <si>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</si>
  <si>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</si>
  <si>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</si>
  <si>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</si>
  <si>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</si>
  <si>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</si>
  <si>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</si>
  <si>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</si>
  <si>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</si>
  <si>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</si>
  <si>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</si>
  <si>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</si>
  <si>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</si>
  <si>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</si>
  <si>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</si>
  <si>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</si>
  <si>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</si>
  <si>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</si>
  <si>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</si>
  <si>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</si>
  <si>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</si>
  <si>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</si>
  <si>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</si>
  <si>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</si>
  <si>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</si>
  <si>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</si>
  <si>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</si>
  <si>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</si>
  <si>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</si>
  <si>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</si>
  <si>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</si>
  <si>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</si>
  <si>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</si>
  <si>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</si>
  <si>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</si>
  <si>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</si>
  <si>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</si>
  <si>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</si>
  <si>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</si>
  <si>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</si>
  <si>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</si>
  <si>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</si>
  <si>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</si>
  <si>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</si>
  <si>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</si>
  <si>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</si>
  <si>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</si>
  <si>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</si>
  <si>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</si>
  <si>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</si>
  <si>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</si>
  <si>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</si>
  <si>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</si>
  <si>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</si>
  <si>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</si>
  <si>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</si>
  <si>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</si>
  <si>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</si>
  <si>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</si>
  <si>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</si>
  <si>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</si>
  <si>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</si>
  <si>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</si>
  <si>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</si>
  <si>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</si>
  <si>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</si>
  <si>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</si>
  <si>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</si>
  <si>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</si>
  <si>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</si>
  <si>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</si>
  <si>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</si>
  <si>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</si>
  <si>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</si>
  <si>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</si>
  <si>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</si>
  <si>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</si>
  <si>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</si>
  <si>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</si>
  <si>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</si>
  <si>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</si>
  <si>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</si>
  <si>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</si>
  <si>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</si>
  <si>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</si>
  <si>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</si>
  <si>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</si>
  <si>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</si>
  <si>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</si>
  <si>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</si>
  <si>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</si>
  <si>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</si>
  <si>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</si>
  <si>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</si>
  <si>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</si>
  <si>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</si>
  <si>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</si>
  <si>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</si>
  <si>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</si>
  <si>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</si>
  <si>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</si>
  <si>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</si>
  <si>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</si>
  <si>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</si>
  <si>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</si>
  <si>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</si>
  <si>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</si>
  <si>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</si>
  <si>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</si>
  <si>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</si>
  <si>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</si>
  <si>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</si>
  <si>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</si>
  <si>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</si>
  <si>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</si>
  <si>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</si>
  <si>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</si>
  <si>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</si>
  <si>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</si>
  <si>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</si>
  <si>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</si>
  <si>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</si>
  <si>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</si>
  <si>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</si>
  <si>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</si>
  <si>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</si>
  <si>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</si>
  <si>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</si>
  <si>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</si>
  <si>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</si>
  <si>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</si>
  <si>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</si>
  <si>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</si>
  <si>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</si>
  <si>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</si>
  <si>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</si>
  <si>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</si>
  <si>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</si>
  <si>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</si>
  <si>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</si>
  <si>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</si>
  <si>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</si>
  <si>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</si>
  <si>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</si>
  <si>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</si>
  <si>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</si>
  <si>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</si>
  <si>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</si>
  <si>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</si>
  <si>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</si>
  <si>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</si>
  <si>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</si>
  <si>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</si>
  <si>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</si>
  <si>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</si>
  <si>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</si>
  <si>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</si>
  <si>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</si>
  <si>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</si>
  <si>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</si>
  <si>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</si>
  <si>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</si>
  <si>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</si>
  <si>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</si>
  <si>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</si>
  <si>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</si>
  <si>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</si>
  <si>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</si>
  <si>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</si>
  <si>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</si>
  <si>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</si>
  <si>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</si>
  <si>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</si>
  <si>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</si>
  <si>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</si>
  <si>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</si>
  <si>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</si>
  <si>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</si>
  <si>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</si>
  <si>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</si>
  <si>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</si>
  <si>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</si>
  <si>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</si>
  <si>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</si>
  <si>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</si>
  <si>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</si>
  <si>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</si>
  <si>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</si>
  <si>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</si>
  <si>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</si>
  <si>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</si>
  <si>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</si>
  <si>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</si>
  <si>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</si>
  <si>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</si>
  <si>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</si>
  <si>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</si>
  <si>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</si>
  <si>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</si>
  <si>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</si>
  <si>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</si>
  <si>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</si>
  <si>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</si>
  <si>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</si>
  <si>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</si>
  <si>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</si>
  <si>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</si>
  <si>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</si>
  <si>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</si>
  <si>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</si>
  <si>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</si>
  <si>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</si>
  <si>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</si>
  <si>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</si>
  <si>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</si>
  <si>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</si>
  <si>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</si>
  <si>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</si>
  <si>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</si>
  <si>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</si>
  <si>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</si>
  <si>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</si>
  <si>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</si>
  <si>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</si>
  <si>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</si>
  <si>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</si>
  <si>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</si>
  <si>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</si>
  <si>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</si>
  <si>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</si>
  <si>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</si>
  <si>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</si>
  <si>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</si>
  <si>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</si>
  <si>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</si>
  <si>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</si>
  <si>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</si>
  <si>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</si>
  <si>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</si>
  <si>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</si>
  <si>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</si>
  <si>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</si>
  <si>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</si>
  <si>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</si>
  <si>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</si>
  <si>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</si>
  <si>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</si>
  <si>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</si>
  <si>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</si>
  <si>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</si>
  <si>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</si>
  <si>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</si>
  <si>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</si>
  <si>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</si>
  <si>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</si>
  <si>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</si>
  <si>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</si>
  <si>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</si>
  <si>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</si>
  <si>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</si>
  <si>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</si>
  <si>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</si>
  <si>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</si>
  <si>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</si>
  <si>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</si>
  <si>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</si>
  <si>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</si>
  <si>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</si>
  <si>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</si>
  <si>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</si>
  <si>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</si>
  <si>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</si>
  <si>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</si>
  <si>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</si>
  <si>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</si>
  <si>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</si>
  <si>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</si>
  <si>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</si>
  <si>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</si>
  <si>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</si>
  <si>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</si>
  <si>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</si>
  <si>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</si>
  <si>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</si>
  <si>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</si>
  <si>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</si>
  <si>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</si>
  <si>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</si>
  <si>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</si>
  <si>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</si>
  <si>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</si>
  <si>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</si>
  <si>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</si>
  <si>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</si>
  <si>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</si>
  <si>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</si>
  <si>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</si>
  <si>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</si>
  <si>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</si>
  <si>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</si>
  <si>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</si>
  <si>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</si>
  <si>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</si>
  <si>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</si>
  <si>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</si>
  <si>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</si>
  <si>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</si>
  <si>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</si>
  <si>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</si>
  <si>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</si>
  <si>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</si>
  <si>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</si>
  <si>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</si>
  <si>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</si>
  <si>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</si>
  <si>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</si>
  <si>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</si>
  <si>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</si>
  <si>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</si>
  <si>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</si>
  <si>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</si>
  <si>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</si>
  <si>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</si>
  <si>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</si>
  <si>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</si>
  <si>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</si>
  <si>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</si>
  <si>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</si>
  <si>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</si>
  <si>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</si>
  <si>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</si>
  <si>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</si>
  <si>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</si>
  <si>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</si>
  <si>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</si>
  <si>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</si>
  <si>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</si>
  <si>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</si>
  <si>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</si>
  <si>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</si>
  <si>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</si>
  <si>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</si>
  <si>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</si>
  <si>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</si>
  <si>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</si>
  <si>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</si>
  <si>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</si>
  <si>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</si>
  <si>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</si>
  <si>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</si>
  <si>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</si>
  <si>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</si>
  <si>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</si>
  <si>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</si>
  <si>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</si>
  <si>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</si>
  <si>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</si>
  <si>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</si>
  <si>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</si>
  <si>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</si>
  <si>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</si>
  <si>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</si>
  <si>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</si>
  <si>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</si>
  <si>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</si>
  <si>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</si>
  <si>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</si>
  <si>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</si>
  <si>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</si>
  <si>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</si>
  <si>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</si>
  <si>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</si>
  <si>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</si>
  <si>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</si>
  <si>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</si>
  <si>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</si>
  <si>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</si>
  <si>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</si>
  <si>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</si>
  <si>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</si>
  <si>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</si>
  <si>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</si>
  <si>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</si>
  <si>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</si>
  <si>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</si>
  <si>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</si>
  <si>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</si>
  <si>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</si>
  <si>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</si>
  <si>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</si>
  <si>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</si>
  <si>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</si>
  <si>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</si>
  <si>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</si>
  <si>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</si>
  <si>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</si>
  <si>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</si>
  <si>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</si>
  <si>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</si>
  <si>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</si>
  <si>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</si>
  <si>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</si>
  <si>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</si>
  <si>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</si>
  <si>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</si>
  <si>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</si>
  <si>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</si>
  <si>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</si>
  <si>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</si>
  <si>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</si>
  <si>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</si>
  <si>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</si>
  <si>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</si>
  <si>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</si>
  <si>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</si>
  <si>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</si>
  <si>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</si>
  <si>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</si>
  <si>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</si>
  <si>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</si>
  <si>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</si>
  <si>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</si>
  <si>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</si>
  <si>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</si>
  <si>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</si>
  <si>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</si>
  <si>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</si>
  <si>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</si>
  <si>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</si>
  <si>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</si>
  <si>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</si>
  <si>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</si>
  <si>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</si>
  <si>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</si>
  <si>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</si>
  <si>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</si>
  <si>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</si>
  <si>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</si>
  <si>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</si>
  <si>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</si>
  <si>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</si>
  <si>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</si>
  <si>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</si>
  <si>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</si>
  <si>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</si>
  <si>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</si>
  <si>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</si>
  <si>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</si>
  <si>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</si>
  <si>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</si>
  <si>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</si>
  <si>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</si>
  <si>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</si>
  <si>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</si>
  <si>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</si>
  <si>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</si>
  <si>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</si>
  <si>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</si>
  <si>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</si>
  <si>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</si>
  <si>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</si>
  <si>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</si>
  <si>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</si>
  <si>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</si>
  <si>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</si>
  <si>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</si>
  <si>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</si>
  <si>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</si>
  <si>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</si>
  <si>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</si>
  <si>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</si>
  <si>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</si>
  <si>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</si>
  <si>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</si>
  <si>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</si>
  <si>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</si>
  <si>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</si>
  <si>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</si>
  <si>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</si>
  <si>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</si>
  <si>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</si>
  <si>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</si>
  <si>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</si>
  <si>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</si>
  <si>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</si>
  <si>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</si>
  <si>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</si>
  <si>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</si>
  <si>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</si>
  <si>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</si>
  <si>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</si>
  <si>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</si>
  <si>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</si>
  <si>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</si>
  <si>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</si>
  <si>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</si>
  <si>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</si>
  <si>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</si>
  <si>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</si>
  <si>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</si>
  <si>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</si>
  <si>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</si>
  <si>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</si>
  <si>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</si>
  <si>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</si>
  <si>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</si>
  <si>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</si>
  <si>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</si>
  <si>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</si>
  <si>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</si>
  <si>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</si>
  <si>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</si>
  <si>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</si>
  <si>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</si>
  <si>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</si>
  <si>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</si>
  <si>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</si>
  <si>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</si>
  <si>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</si>
  <si>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</si>
  <si>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</si>
  <si>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</si>
  <si>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</si>
  <si>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</si>
  <si>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</si>
  <si>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</si>
  <si>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</si>
  <si>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</si>
  <si>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</si>
  <si>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</si>
  <si>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</si>
  <si>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</si>
  <si>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</si>
  <si>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</si>
  <si>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</si>
  <si>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</si>
  <si>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</si>
  <si>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</si>
  <si>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</si>
  <si>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</si>
  <si>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</si>
  <si>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</si>
  <si>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</si>
  <si>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</si>
  <si>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</si>
  <si>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</si>
  <si>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</si>
  <si>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</si>
  <si>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</si>
  <si>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</si>
  <si>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</si>
  <si>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</si>
  <si>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</si>
  <si>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</si>
  <si>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</si>
  <si>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</si>
  <si>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</si>
  <si>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</si>
  <si>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</si>
  <si>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</si>
  <si>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</si>
  <si>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</si>
  <si>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</si>
  <si>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</si>
  <si>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</si>
  <si>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</si>
  <si>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</si>
  <si>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</si>
  <si>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</si>
  <si>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</si>
  <si>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</si>
  <si>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</si>
  <si>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</si>
  <si>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</si>
  <si>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</si>
  <si>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</si>
  <si>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</si>
  <si>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</si>
  <si>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</si>
  <si>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</si>
  <si>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</si>
  <si>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</si>
  <si>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</si>
  <si>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</si>
  <si>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</si>
  <si>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</si>
  <si>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</si>
  <si>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</si>
  <si>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</si>
  <si>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</si>
  <si>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</si>
  <si>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</si>
  <si>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</si>
  <si>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</si>
  <si>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</si>
  <si>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</si>
  <si>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</si>
  <si>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</si>
  <si>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</si>
  <si>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</si>
  <si>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</si>
  <si>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</si>
  <si>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</si>
  <si>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</si>
  <si>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</si>
  <si>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</si>
  <si>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</si>
  <si>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</si>
  <si>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</si>
  <si>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</si>
  <si>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</si>
  <si>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</si>
  <si>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</si>
  <si>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</si>
  <si>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</si>
  <si>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</si>
  <si>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</si>
  <si>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</si>
  <si>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</si>
  <si>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</si>
  <si>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</si>
  <si>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</si>
  <si>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</si>
  <si>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</si>
  <si>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</si>
  <si>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</si>
  <si>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</si>
  <si>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</si>
  <si>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</si>
  <si>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</si>
  <si>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</si>
  <si>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</si>
  <si>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</si>
  <si>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</si>
  <si>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</si>
  <si>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</si>
  <si>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</si>
  <si>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</si>
  <si>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</si>
  <si>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</si>
  <si>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</si>
  <si>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</si>
  <si>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</si>
  <si>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</si>
  <si>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</si>
  <si>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</si>
  <si>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</si>
  <si>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</si>
  <si>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</si>
  <si>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</si>
  <si>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</si>
  <si>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</si>
  <si>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</si>
  <si>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</si>
  <si>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</si>
  <si>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</si>
  <si>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</si>
  <si>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</si>
  <si>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INSTITUTO TECNOLÓGICO SUPERIOR DE ABASOLO</t>
  </si>
  <si>
    <t>Correspondiente del 1 de Enero al 31 de Diciembre de 2022</t>
  </si>
  <si>
    <t>_______________________________________________</t>
  </si>
  <si>
    <t>_________________________________________</t>
  </si>
  <si>
    <t>MOISÉS GERARDO MURILLO RAMOS</t>
  </si>
  <si>
    <t>J. GUADALUPE MÁRQUEZ GONZÁLEZ</t>
  </si>
  <si>
    <t>ENCARGADO DEL DESPACHO DE LA DIRECCIÓN GENERAL</t>
  </si>
  <si>
    <t>SUBDIRECCIÓN DE ADMINISTRACIÓN Y FINANZAS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</si>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</sst>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6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9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4" fillId="0" borderId="0"/>
    <xf numFmtId="43" fontId="25" fillId="0" borderId="0" applyFont="0" applyFill="0" applyBorder="0" applyAlignment="0" applyProtection="0"/>
    <xf numFmtId="0" fontId="4" fillId="0" borderId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8" fillId="0" borderId="0"/>
    <xf numFmtId="0" fontId="7" fillId="0" borderId="0"/>
  </cellStyleXfs>
  <cellXfs count="204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8" fillId="0" borderId="0" xfId="10" applyFont="1"/>
    <xf numFmtId="0" fontId="13" fillId="0" borderId="0" xfId="9" applyFont="1"/>
    <xf numFmtId="0" fontId="22" fillId="0" borderId="0" xfId="9" applyFont="1"/>
    <xf numFmtId="0" fontId="23" fillId="0" borderId="0" xfId="12" applyFont="1" applyAlignment="1" applyProtection="1">
      <alignment horizontal="center"/>
      <protection locked="0"/>
    </xf>
    <xf numFmtId="0" fontId="24" fillId="0" borderId="0" xfId="3" applyFont="1" applyAlignment="1" applyProtection="1">
      <alignment horizontal="center" vertical="top" wrapText="1"/>
      <protection locked="0"/>
    </xf>
    <xf numFmtId="3" fontId="8" fillId="0" borderId="0" xfId="10" applyNumberFormat="1" applyFont="1"/>
    <xf numFmtId="4" fontId="8" fillId="0" borderId="0" xfId="10" applyNumberFormat="1" applyFont="1"/>
    <xf numFmtId="3" fontId="11" fillId="0" borderId="0" xfId="10" applyNumberFormat="1" applyFont="1" applyBorder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24" fillId="0" borderId="0" xfId="3" applyFont="1" applyAlignment="1" applyProtection="1">
      <alignment horizontal="center" vertical="top" wrapText="1"/>
      <protection locked="0"/>
    </xf>
    <xf numFmtId="0" fontId="23" fillId="0" borderId="0" xfId="12" applyFont="1" applyAlignment="1" applyProtection="1">
      <alignment horizontal="center"/>
      <protection locked="0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95">
    <cellStyle name="Euro" xfId="28" xr:uid="{B2CF9C79-9847-43B3-95A6-4AAC1FFE335D}"/>
    <cellStyle name="Hipervínculo" xfId="11" builtinId="8"/>
    <cellStyle name="Millares" xfId="18" builtinId="3"/>
    <cellStyle name="Millares 2" xfId="1" xr:uid="{00000000-0005-0000-0000-000002000000}"/>
    <cellStyle name="Millares 2 10" xfId="20" xr:uid="{8D6D63C9-0F86-4A10-A212-36C76F04BF38}"/>
    <cellStyle name="Millares 2 2" xfId="15" xr:uid="{00000000-0005-0000-0000-000003000000}"/>
    <cellStyle name="Millares 2 2 2" xfId="29" xr:uid="{F56DD3B5-987F-4F32-80CC-0310D882CBA6}"/>
    <cellStyle name="Millares 2 2 2 2" xfId="85" xr:uid="{E7700D77-1DBC-41D2-A6D4-7E2C592E0A03}"/>
    <cellStyle name="Millares 2 2 3" xfId="76" xr:uid="{70D5910F-DE06-49E4-AB6D-DC160435AF59}"/>
    <cellStyle name="Millares 2 2 4" xfId="66" xr:uid="{B6F284E9-48CD-436A-8FD7-CE2984C78301}"/>
    <cellStyle name="Millares 2 2 5" xfId="56" xr:uid="{F02B5123-912F-4C89-B5C9-AE7C59EE5FA6}"/>
    <cellStyle name="Millares 2 2 6" xfId="46" xr:uid="{7DDF6229-27D1-48B6-AA22-F5787A1C958A}"/>
    <cellStyle name="Millares 2 2 7" xfId="27" xr:uid="{BFED9356-B95E-4985-B63D-A73F65242EAC}"/>
    <cellStyle name="Millares 2 2 8" xfId="21" xr:uid="{49D5FFDE-C6E8-44F8-B444-88D4B4111679}"/>
    <cellStyle name="Millares 2 3" xfId="16" xr:uid="{00000000-0005-0000-0000-000004000000}"/>
    <cellStyle name="Millares 2 3 2" xfId="30" xr:uid="{44D412F3-9BE6-40E5-BC14-5B6FC8B52922}"/>
    <cellStyle name="Millares 2 3 2 2" xfId="86" xr:uid="{01626E65-BE80-44EB-B484-B2FF3C31D0F9}"/>
    <cellStyle name="Millares 2 3 3" xfId="77" xr:uid="{66D2F03B-1F8D-4E2E-8D6E-DD67BB01453E}"/>
    <cellStyle name="Millares 2 3 4" xfId="67" xr:uid="{CEF5AB85-FA6F-4438-A1EF-C8EB55A348FD}"/>
    <cellStyle name="Millares 2 3 5" xfId="57" xr:uid="{57DDA716-8843-447F-8889-CE99D192F24C}"/>
    <cellStyle name="Millares 2 3 6" xfId="47" xr:uid="{BD153437-B4A2-497F-8AD8-67DA23521AE6}"/>
    <cellStyle name="Millares 2 3 7" xfId="37" xr:uid="{4A443C61-3536-40BA-B07A-D1E320D38BF5}"/>
    <cellStyle name="Millares 2 3 8" xfId="22" xr:uid="{78AE8826-66B1-4E9F-976A-BFA3D6838CD2}"/>
    <cellStyle name="Millares 2 4" xfId="34" xr:uid="{66D9BD65-C69F-4C07-ABEA-B2CF799DD9EA}"/>
    <cellStyle name="Millares 2 4 2" xfId="92" xr:uid="{6F6D9614-1653-4F82-B21F-B5A938704577}"/>
    <cellStyle name="Millares 2 4 3" xfId="84" xr:uid="{FBA36A0F-4478-470B-8A52-BEB18F732D13}"/>
    <cellStyle name="Millares 2 4 4" xfId="74" xr:uid="{2DB65649-FC99-483B-85B9-C0A5BA28F891}"/>
    <cellStyle name="Millares 2 4 5" xfId="64" xr:uid="{07374120-25E1-4D87-A64D-2BBD25A7E9F1}"/>
    <cellStyle name="Millares 2 4 6" xfId="54" xr:uid="{1972EBCA-40B1-4DD1-8C10-F809F6E3AB36}"/>
    <cellStyle name="Millares 2 5" xfId="26" xr:uid="{23DD1A54-0355-404C-9F22-CC50390F6B42}"/>
    <cellStyle name="Millares 2 6" xfId="75" xr:uid="{32A04FFD-972D-4945-B3BC-BC68DACD3C98}"/>
    <cellStyle name="Millares 2 7" xfId="65" xr:uid="{10374716-308A-4B0A-8A6D-E99822D61C91}"/>
    <cellStyle name="Millares 2 8" xfId="55" xr:uid="{93325AE1-80B2-4733-BC17-3C41A7400B9B}"/>
    <cellStyle name="Millares 2 9" xfId="45" xr:uid="{C8738160-5FD8-4A26-A4C6-6BB73B2ACFBE}"/>
    <cellStyle name="Millares 3" xfId="19" xr:uid="{00000000-0005-0000-0000-000005000000}"/>
    <cellStyle name="Millares 3 2" xfId="33" xr:uid="{AB558EB9-BAB1-4FD5-B407-68B802EE3C06}"/>
    <cellStyle name="Millares 3 2 2" xfId="87" xr:uid="{34E66D9C-4C94-4365-A7AB-BD78788F7D96}"/>
    <cellStyle name="Millares 3 3" xfId="78" xr:uid="{4A25D15B-4136-429D-95EC-4574CE850A3F}"/>
    <cellStyle name="Millares 3 4" xfId="68" xr:uid="{07DBB8E4-49A8-4A1B-AEE1-67C33AE28D1F}"/>
    <cellStyle name="Millares 3 5" xfId="58" xr:uid="{F693DF0D-F925-4E3D-A909-E13D06FA94DA}"/>
    <cellStyle name="Millares 3 6" xfId="48" xr:uid="{9DA5AFCB-25B2-4B63-B721-4CFD7F06423D}"/>
    <cellStyle name="Millares 3 7" xfId="39" xr:uid="{FBD584C7-906C-4DB8-B00C-1CD84FBED3C3}"/>
    <cellStyle name="Millares 3 8" xfId="25" xr:uid="{67CB50FB-F89E-4967-A209-4BEE47CD2E08}"/>
    <cellStyle name="Millares 4" xfId="17" xr:uid="{00000000-0005-0000-0000-000006000000}"/>
    <cellStyle name="Millares 4 2" xfId="31" xr:uid="{80AEAB44-82D4-46FF-89CA-955ABCD1D6D3}"/>
    <cellStyle name="Millares 4 3" xfId="23" xr:uid="{FF774D84-44D6-4D34-9961-AC85E0BBB9BE}"/>
    <cellStyle name="Millares 5" xfId="32" xr:uid="{3F7EC4A5-EB29-4D8E-AAE9-6DE19AF9E8EE}"/>
    <cellStyle name="Millares 6" xfId="24" xr:uid="{3878D2D6-4462-4D7A-85BE-7D365E7AC576}"/>
    <cellStyle name="Moneda 2" xfId="40" xr:uid="{A2A0BB57-009E-4852-B9D4-EFDE1E5D3E72}"/>
    <cellStyle name="Moneda 2 2" xfId="88" xr:uid="{8D76DE87-A0E0-499E-9768-D721808A5ED2}"/>
    <cellStyle name="Moneda 2 3" xfId="79" xr:uid="{88617DF6-01AA-45A9-BB4B-419557AFD223}"/>
    <cellStyle name="Moneda 2 4" xfId="69" xr:uid="{C9982AA9-DA65-442E-8690-27A25EBABFE9}"/>
    <cellStyle name="Moneda 2 5" xfId="59" xr:uid="{47075AC6-EFCF-4C99-8084-14D1D1E25BA5}"/>
    <cellStyle name="Moneda 2 6" xfId="49" xr:uid="{BCE136B1-30B3-4170-B5DD-E97EA65A181C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2 3 2" xfId="89" xr:uid="{3947BF21-B4C9-4A33-A2D4-D335361168EB}"/>
    <cellStyle name="Normal 2 4" xfId="80" xr:uid="{C4B6B890-2BDE-4B0B-948F-6E3F5BF291B1}"/>
    <cellStyle name="Normal 2 42" xfId="94" xr:uid="{1AB73B8A-7ABC-4641-9468-D5D97145F711}"/>
    <cellStyle name="Normal 2 5" xfId="70" xr:uid="{1A7CB84C-C791-4EAF-AA03-EE848904FCAA}"/>
    <cellStyle name="Normal 2 6" xfId="60" xr:uid="{91D7F7E8-A7BF-4DE4-B02D-665C902E8087}"/>
    <cellStyle name="Normal 2 7" xfId="50" xr:uid="{016F8472-6321-49B0-994A-3D432F07875D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3 3 2" xfId="93" xr:uid="{45F73572-7793-4387-8046-EC284E0A964A}"/>
    <cellStyle name="Normal 3 4" xfId="81" xr:uid="{8A70C664-1DAA-4854-BE29-F448EE32FF70}"/>
    <cellStyle name="Normal 3 5" xfId="71" xr:uid="{377ED1C4-0F29-49FC-8978-61186C18781B}"/>
    <cellStyle name="Normal 3 6" xfId="61" xr:uid="{1BB7C1E9-0B19-4778-875E-932AE955AF83}"/>
    <cellStyle name="Normal 3 7" xfId="51" xr:uid="{1DA1E34E-9ED6-4D24-8C2C-D92429057815}"/>
    <cellStyle name="Normal 4" xfId="4" xr:uid="{00000000-0005-0000-0000-00000F000000}"/>
    <cellStyle name="Normal 4 2" xfId="36" xr:uid="{844B4521-9C90-443F-AA61-52FCD4F3CA40}"/>
    <cellStyle name="Normal 4 3" xfId="38" xr:uid="{C139B149-A919-439A-8367-0BF7B13BEF9D}"/>
    <cellStyle name="Normal 5" xfId="5" xr:uid="{00000000-0005-0000-0000-000010000000}"/>
    <cellStyle name="Normal 5 2" xfId="42" xr:uid="{CDD49DCD-C14A-4946-B29A-64ABCCC79364}"/>
    <cellStyle name="Normal 5 3" xfId="41" xr:uid="{A52BBD18-FEDC-46C6-88F7-90C539477C68}"/>
    <cellStyle name="Normal 56" xfId="6" xr:uid="{00000000-0005-0000-0000-000011000000}"/>
    <cellStyle name="Normal 6" xfId="43" xr:uid="{925C626C-6FB4-414F-A6B8-09AD2361404B}"/>
    <cellStyle name="Normal 6 2" xfId="44" xr:uid="{3AA5D25D-0891-4486-A088-FA1C5CF4E640}"/>
    <cellStyle name="Normal 6 2 2" xfId="91" xr:uid="{965F00F1-7496-49CD-8F7A-4EA04FD8C442}"/>
    <cellStyle name="Normal 6 2 3" xfId="83" xr:uid="{88C1A6DF-A36A-45CA-8851-B8B7DFFE950B}"/>
    <cellStyle name="Normal 6 2 4" xfId="73" xr:uid="{B1F647F8-77B7-4023-80E5-B80000A999C3}"/>
    <cellStyle name="Normal 6 2 5" xfId="63" xr:uid="{33DB0BC3-3079-457A-A1CA-8F4D0BF6273B}"/>
    <cellStyle name="Normal 6 2 6" xfId="53" xr:uid="{2D911BFB-24CB-4182-8E6C-A2AC3261C189}"/>
    <cellStyle name="Normal 6 3" xfId="90" xr:uid="{E325A7BE-A63F-4D12-B4CC-DBA8256020F8}"/>
    <cellStyle name="Normal 6 4" xfId="82" xr:uid="{B3C1AD0E-6140-45B7-A609-6547A7CAB638}"/>
    <cellStyle name="Normal 6 5" xfId="72" xr:uid="{813E19DA-0499-4933-804A-A8E5B5783DC6}"/>
    <cellStyle name="Normal 6 6" xfId="62" xr:uid="{CB6C6ECB-EFD2-4711-8DA4-9CA7765BEAC1}"/>
    <cellStyle name="Normal 6 7" xfId="52" xr:uid="{D7E3DE82-9019-495F-9CAD-AFC44791F6D0}"/>
    <cellStyle name="Normal 7" xfId="35" xr:uid="{74D0E12F-FCC4-4CAB-BDF2-A8F80D414E58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76274" cy="619125"/>
    <xdr:pic>
      <xdr:nvPicPr>
        <xdr:cNvPr id="2" name="Imagen 9">
          <a:extLst>
            <a:ext uri="{FF2B5EF4-FFF2-40B4-BE49-F238E27FC236}">
              <a16:creationId xmlns:a16="http://schemas.microsoft.com/office/drawing/2014/main" id="{18D290CC-FEE2-449A-9568-35A435458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6274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26958</xdr:colOff>
      <xdr:row>0</xdr:row>
      <xdr:rowOff>17972</xdr:rowOff>
    </xdr:from>
    <xdr:ext cx="676274" cy="619125"/>
    <xdr:pic>
      <xdr:nvPicPr>
        <xdr:cNvPr id="2" name="Imagen 9">
          <a:extLst>
            <a:ext uri="{FF2B5EF4-FFF2-40B4-BE49-F238E27FC236}">
              <a16:creationId xmlns:a16="http://schemas.microsoft.com/office/drawing/2014/main" id="{759C7275-0B07-487C-8E2B-0722FB5D88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8" y="17972"/>
          <a:ext cx="676274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28575</xdr:rowOff>
    </xdr:from>
    <xdr:ext cx="676274" cy="619125"/>
    <xdr:pic>
      <xdr:nvPicPr>
        <xdr:cNvPr id="2" name="Imagen 9">
          <a:extLst>
            <a:ext uri="{FF2B5EF4-FFF2-40B4-BE49-F238E27FC236}">
              <a16:creationId xmlns:a16="http://schemas.microsoft.com/office/drawing/2014/main" id="{AB4A71CA-D847-4067-9E23-449AE8DE9A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676274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38100</xdr:rowOff>
    </xdr:from>
    <xdr:ext cx="676274" cy="619125"/>
    <xdr:pic>
      <xdr:nvPicPr>
        <xdr:cNvPr id="2" name="Imagen 9">
          <a:extLst>
            <a:ext uri="{FF2B5EF4-FFF2-40B4-BE49-F238E27FC236}">
              <a16:creationId xmlns:a16="http://schemas.microsoft.com/office/drawing/2014/main" id="{A144408C-8130-43C3-874D-57F219B1E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676274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38100</xdr:rowOff>
    </xdr:from>
    <xdr:ext cx="676274" cy="619125"/>
    <xdr:pic>
      <xdr:nvPicPr>
        <xdr:cNvPr id="2" name="Imagen 9">
          <a:extLst>
            <a:ext uri="{FF2B5EF4-FFF2-40B4-BE49-F238E27FC236}">
              <a16:creationId xmlns:a16="http://schemas.microsoft.com/office/drawing/2014/main" id="{2594D44B-170E-403D-BBA4-E1538F605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676274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76274" cy="619125"/>
    <xdr:pic>
      <xdr:nvPicPr>
        <xdr:cNvPr id="2" name="Imagen 9">
          <a:extLst>
            <a:ext uri="{FF2B5EF4-FFF2-40B4-BE49-F238E27FC236}">
              <a16:creationId xmlns:a16="http://schemas.microsoft.com/office/drawing/2014/main" id="{9D8C2E5D-9340-4F1B-B9BB-AA6271B55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875"/>
          <a:ext cx="676274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66675</xdr:colOff>
      <xdr:row>25</xdr:row>
      <xdr:rowOff>0</xdr:rowOff>
    </xdr:from>
    <xdr:to>
      <xdr:col>1</xdr:col>
      <xdr:colOff>3314700</xdr:colOff>
      <xdr:row>29</xdr:row>
      <xdr:rowOff>38100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8C740D5A-540F-4D15-8863-50F6E082D0DD}"/>
            </a:ext>
          </a:extLst>
        </xdr:cNvPr>
        <xdr:cNvSpPr txBox="1"/>
      </xdr:nvSpPr>
      <xdr:spPr>
        <a:xfrm>
          <a:off x="66675" y="3914775"/>
          <a:ext cx="3467100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___________________________________________________</a:t>
          </a:r>
        </a:p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MOISÉS GERARDO MURILLO RAMOS</a:t>
          </a:r>
        </a:p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ENCARGADO DEL DESPACHO DE LA DIRECCIÓN GENERAL</a:t>
          </a:r>
        </a:p>
      </xdr:txBody>
    </xdr:sp>
    <xdr:clientData/>
  </xdr:twoCellAnchor>
  <xdr:twoCellAnchor>
    <xdr:from>
      <xdr:col>2</xdr:col>
      <xdr:colOff>457200</xdr:colOff>
      <xdr:row>25</xdr:row>
      <xdr:rowOff>47625</xdr:rowOff>
    </xdr:from>
    <xdr:to>
      <xdr:col>6</xdr:col>
      <xdr:colOff>152400</xdr:colOff>
      <xdr:row>30</xdr:row>
      <xdr:rowOff>47625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39EE69B-FD1A-49A5-BD4B-675ACF902FED}"/>
            </a:ext>
          </a:extLst>
        </xdr:cNvPr>
        <xdr:cNvSpPr txBox="1"/>
      </xdr:nvSpPr>
      <xdr:spPr>
        <a:xfrm>
          <a:off x="4886325" y="3962400"/>
          <a:ext cx="3162300" cy="714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/>
            <a:t>_________________________________________</a:t>
          </a:r>
        </a:p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J. GUADALUPE MÁRQUEZ GONZÁLEZ</a:t>
          </a:r>
        </a:p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SUBDIRECCIÓN DE ADMINISTRACIÓN Y FINANZAS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38100</xdr:rowOff>
    </xdr:from>
    <xdr:ext cx="676274" cy="619125"/>
    <xdr:pic>
      <xdr:nvPicPr>
        <xdr:cNvPr id="2" name="Imagen 9">
          <a:extLst>
            <a:ext uri="{FF2B5EF4-FFF2-40B4-BE49-F238E27FC236}">
              <a16:creationId xmlns:a16="http://schemas.microsoft.com/office/drawing/2014/main" id="{BC3FF795-BEC3-4399-8157-6EDEBCDA3E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80975"/>
          <a:ext cx="676274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28575</xdr:rowOff>
    </xdr:from>
    <xdr:ext cx="676274" cy="619125"/>
    <xdr:pic>
      <xdr:nvPicPr>
        <xdr:cNvPr id="2" name="Imagen 9">
          <a:extLst>
            <a:ext uri="{FF2B5EF4-FFF2-40B4-BE49-F238E27FC236}">
              <a16:creationId xmlns:a16="http://schemas.microsoft.com/office/drawing/2014/main" id="{DCFDA7B0-5596-4CC6-BEA0-2E12B7268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676274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H24" sqref="H24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74" t="s">
        <v>672</v>
      </c>
      <c r="B1" s="174"/>
      <c r="C1" s="17"/>
      <c r="D1" s="14" t="s">
        <v>614</v>
      </c>
      <c r="E1" s="15">
        <v>2022</v>
      </c>
    </row>
    <row r="2" spans="1:5" ht="18.95" customHeight="1" x14ac:dyDescent="0.2">
      <c r="A2" s="175" t="s">
        <v>613</v>
      </c>
      <c r="B2" s="175"/>
      <c r="C2" s="36"/>
      <c r="D2" s="14" t="s">
        <v>615</v>
      </c>
      <c r="E2" s="17" t="s">
        <v>620</v>
      </c>
    </row>
    <row r="3" spans="1:5" ht="18.95" customHeight="1" x14ac:dyDescent="0.2">
      <c r="A3" s="176" t="s">
        <v>673</v>
      </c>
      <c r="B3" s="176"/>
      <c r="C3" s="17"/>
      <c r="D3" s="14" t="s">
        <v>616</v>
      </c>
      <c r="E3" s="15">
        <v>4</v>
      </c>
    </row>
    <row r="4" spans="1:5" s="93" customFormat="1" ht="18.95" customHeight="1" x14ac:dyDescent="0.2">
      <c r="A4" s="176" t="s">
        <v>635</v>
      </c>
      <c r="B4" s="176"/>
      <c r="C4" s="176"/>
      <c r="D4" s="176"/>
      <c r="E4" s="176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593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185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577</v>
      </c>
      <c r="B24" s="95" t="s">
        <v>306</v>
      </c>
    </row>
    <row r="25" spans="1:2" x14ac:dyDescent="0.2">
      <c r="A25" s="94" t="s">
        <v>578</v>
      </c>
      <c r="B25" s="95" t="s">
        <v>579</v>
      </c>
    </row>
    <row r="26" spans="1:2" s="93" customFormat="1" x14ac:dyDescent="0.2">
      <c r="A26" s="94" t="s">
        <v>580</v>
      </c>
      <c r="B26" s="95" t="s">
        <v>343</v>
      </c>
    </row>
    <row r="27" spans="1:2" x14ac:dyDescent="0.2">
      <c r="A27" s="94" t="s">
        <v>581</v>
      </c>
      <c r="B27" s="95" t="s">
        <v>360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636</v>
      </c>
    </row>
    <row r="41" spans="1:2" ht="12" thickBot="1" x14ac:dyDescent="0.25">
      <c r="A41" s="11"/>
      <c r="B41" s="12"/>
    </row>
    <row r="44" spans="1:2" x14ac:dyDescent="0.2">
      <c r="B44" s="93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5"/>
  <sheetViews>
    <sheetView showGridLines="0" workbookViewId="0">
      <selection activeCell="E47" sqref="E47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6" s="37" customFormat="1" ht="18" customHeight="1" x14ac:dyDescent="0.25">
      <c r="A1" s="180" t="s">
        <v>672</v>
      </c>
      <c r="B1" s="181"/>
      <c r="C1" s="182"/>
    </row>
    <row r="2" spans="1:6" s="37" customFormat="1" ht="18" customHeight="1" x14ac:dyDescent="0.25">
      <c r="A2" s="183" t="s">
        <v>625</v>
      </c>
      <c r="B2" s="184"/>
      <c r="C2" s="185"/>
    </row>
    <row r="3" spans="1:6" s="37" customFormat="1" ht="18" customHeight="1" x14ac:dyDescent="0.25">
      <c r="A3" s="183" t="s">
        <v>673</v>
      </c>
      <c r="B3" s="186"/>
      <c r="C3" s="185"/>
    </row>
    <row r="4" spans="1:6" s="40" customFormat="1" ht="18" customHeight="1" x14ac:dyDescent="0.2">
      <c r="A4" s="187" t="s">
        <v>626</v>
      </c>
      <c r="B4" s="188"/>
      <c r="C4" s="189"/>
      <c r="F4" s="173"/>
    </row>
    <row r="5" spans="1:6" s="38" customFormat="1" x14ac:dyDescent="0.2">
      <c r="A5" s="58" t="s">
        <v>525</v>
      </c>
      <c r="B5" s="58"/>
      <c r="C5" s="145">
        <v>59823237.280000001</v>
      </c>
    </row>
    <row r="6" spans="1:6" x14ac:dyDescent="0.2">
      <c r="A6" s="59"/>
      <c r="B6" s="60"/>
      <c r="C6" s="61"/>
      <c r="E6" s="171"/>
    </row>
    <row r="7" spans="1:6" x14ac:dyDescent="0.2">
      <c r="A7" s="68" t="s">
        <v>526</v>
      </c>
      <c r="B7" s="68"/>
      <c r="C7" s="146">
        <f>SUM(C8:C13)</f>
        <v>8.08</v>
      </c>
    </row>
    <row r="8" spans="1:6" x14ac:dyDescent="0.2">
      <c r="A8" s="76" t="s">
        <v>527</v>
      </c>
      <c r="B8" s="75" t="s">
        <v>344</v>
      </c>
      <c r="C8" s="147">
        <v>0</v>
      </c>
      <c r="E8" s="166"/>
    </row>
    <row r="9" spans="1:6" x14ac:dyDescent="0.2">
      <c r="A9" s="62" t="s">
        <v>528</v>
      </c>
      <c r="B9" s="63" t="s">
        <v>537</v>
      </c>
      <c r="C9" s="147">
        <v>0</v>
      </c>
    </row>
    <row r="10" spans="1:6" x14ac:dyDescent="0.2">
      <c r="A10" s="62" t="s">
        <v>529</v>
      </c>
      <c r="B10" s="63" t="s">
        <v>352</v>
      </c>
      <c r="C10" s="147">
        <v>0</v>
      </c>
    </row>
    <row r="11" spans="1:6" x14ac:dyDescent="0.2">
      <c r="A11" s="62" t="s">
        <v>530</v>
      </c>
      <c r="B11" s="63" t="s">
        <v>353</v>
      </c>
      <c r="C11" s="147">
        <v>0</v>
      </c>
      <c r="F11" s="172"/>
    </row>
    <row r="12" spans="1:6" x14ac:dyDescent="0.2">
      <c r="A12" s="62" t="s">
        <v>531</v>
      </c>
      <c r="B12" s="63" t="s">
        <v>354</v>
      </c>
      <c r="C12" s="147">
        <v>8.08</v>
      </c>
    </row>
    <row r="13" spans="1:6" x14ac:dyDescent="0.2">
      <c r="A13" s="64" t="s">
        <v>532</v>
      </c>
      <c r="B13" s="65" t="s">
        <v>533</v>
      </c>
      <c r="C13" s="147"/>
    </row>
    <row r="14" spans="1:6" x14ac:dyDescent="0.2">
      <c r="A14" s="74"/>
      <c r="B14" s="66"/>
      <c r="C14" s="67"/>
      <c r="F14" s="171"/>
    </row>
    <row r="15" spans="1:6" x14ac:dyDescent="0.2">
      <c r="A15" s="68" t="s">
        <v>83</v>
      </c>
      <c r="B15" s="60"/>
      <c r="C15" s="146">
        <f>SUM(C16:C18)</f>
        <v>17575.16</v>
      </c>
    </row>
    <row r="16" spans="1:6" x14ac:dyDescent="0.2">
      <c r="A16" s="69">
        <v>3.1</v>
      </c>
      <c r="B16" s="63" t="s">
        <v>536</v>
      </c>
      <c r="C16" s="147">
        <v>0</v>
      </c>
    </row>
    <row r="17" spans="1:7" x14ac:dyDescent="0.2">
      <c r="A17" s="70">
        <v>3.2</v>
      </c>
      <c r="B17" s="63" t="s">
        <v>534</v>
      </c>
      <c r="C17" s="147">
        <v>0</v>
      </c>
      <c r="G17" s="172"/>
    </row>
    <row r="18" spans="1:7" x14ac:dyDescent="0.2">
      <c r="A18" s="70">
        <v>3.3</v>
      </c>
      <c r="B18" s="65" t="s">
        <v>535</v>
      </c>
      <c r="C18" s="148">
        <v>17575.16</v>
      </c>
      <c r="E18" s="172"/>
    </row>
    <row r="19" spans="1:7" x14ac:dyDescent="0.2">
      <c r="A19" s="59"/>
      <c r="B19" s="71"/>
      <c r="C19" s="72"/>
      <c r="G19" s="172"/>
    </row>
    <row r="20" spans="1:7" x14ac:dyDescent="0.2">
      <c r="A20" s="73" t="s">
        <v>82</v>
      </c>
      <c r="B20" s="73"/>
      <c r="C20" s="145">
        <f>C5+C7-C15</f>
        <v>59805670.200000003</v>
      </c>
      <c r="E20" s="172"/>
      <c r="G20" s="172"/>
    </row>
    <row r="21" spans="1:7" x14ac:dyDescent="0.2">
      <c r="G21" s="172"/>
    </row>
    <row r="22" spans="1:7" x14ac:dyDescent="0.2">
      <c r="A22" s="39" t="s">
        <v>680</v>
      </c>
    </row>
    <row r="25" spans="1:7" x14ac:dyDescent="0.2">
      <c r="A25" s="166"/>
      <c r="B25" s="166"/>
      <c r="C25" s="166"/>
      <c r="D25" s="166"/>
      <c r="E25" s="166"/>
      <c r="F25" s="166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1"/>
  <sheetViews>
    <sheetView showGridLines="0" workbookViewId="0">
      <selection activeCell="E44" sqref="E44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5" width="11.42578125" style="39"/>
    <col min="6" max="6" width="1.7109375" style="39" customWidth="1"/>
    <col min="7" max="16384" width="11.42578125" style="39"/>
  </cols>
  <sheetData>
    <row r="1" spans="1:3" s="41" customFormat="1" ht="18.95" customHeight="1" x14ac:dyDescent="0.25">
      <c r="A1" s="190" t="s">
        <v>672</v>
      </c>
      <c r="B1" s="191"/>
      <c r="C1" s="192"/>
    </row>
    <row r="2" spans="1:3" s="41" customFormat="1" ht="18.95" customHeight="1" x14ac:dyDescent="0.25">
      <c r="A2" s="193" t="s">
        <v>627</v>
      </c>
      <c r="B2" s="194"/>
      <c r="C2" s="195"/>
    </row>
    <row r="3" spans="1:3" s="41" customFormat="1" ht="18.95" customHeight="1" x14ac:dyDescent="0.25">
      <c r="A3" s="193" t="s">
        <v>673</v>
      </c>
      <c r="B3" s="196"/>
      <c r="C3" s="195"/>
    </row>
    <row r="4" spans="1:3" s="42" customFormat="1" x14ac:dyDescent="0.2">
      <c r="A4" s="187" t="s">
        <v>626</v>
      </c>
      <c r="B4" s="188"/>
      <c r="C4" s="189"/>
    </row>
    <row r="5" spans="1:3" x14ac:dyDescent="0.2">
      <c r="A5" s="84" t="s">
        <v>538</v>
      </c>
      <c r="B5" s="58"/>
      <c r="C5" s="149">
        <v>60840149.689999998</v>
      </c>
    </row>
    <row r="6" spans="1:3" x14ac:dyDescent="0.2">
      <c r="A6" s="78"/>
      <c r="B6" s="60"/>
      <c r="C6" s="79"/>
    </row>
    <row r="7" spans="1:3" x14ac:dyDescent="0.2">
      <c r="A7" s="68" t="s">
        <v>539</v>
      </c>
      <c r="B7" s="80"/>
      <c r="C7" s="146">
        <f>SUM(C8:C28)</f>
        <v>3027374.1100000003</v>
      </c>
    </row>
    <row r="8" spans="1:3" x14ac:dyDescent="0.2">
      <c r="A8" s="128">
        <v>2.1</v>
      </c>
      <c r="B8" s="85" t="s">
        <v>372</v>
      </c>
      <c r="C8" s="150">
        <v>0</v>
      </c>
    </row>
    <row r="9" spans="1:3" x14ac:dyDescent="0.2">
      <c r="A9" s="128">
        <v>2.2000000000000002</v>
      </c>
      <c r="B9" s="85" t="s">
        <v>369</v>
      </c>
      <c r="C9" s="150">
        <v>0</v>
      </c>
    </row>
    <row r="10" spans="1:3" x14ac:dyDescent="0.2">
      <c r="A10" s="90">
        <v>2.2999999999999998</v>
      </c>
      <c r="B10" s="77" t="s">
        <v>239</v>
      </c>
      <c r="C10" s="150">
        <v>253512.12</v>
      </c>
    </row>
    <row r="11" spans="1:3" x14ac:dyDescent="0.2">
      <c r="A11" s="90">
        <v>2.4</v>
      </c>
      <c r="B11" s="77" t="s">
        <v>240</v>
      </c>
      <c r="C11" s="150">
        <v>0</v>
      </c>
    </row>
    <row r="12" spans="1:3" x14ac:dyDescent="0.2">
      <c r="A12" s="90">
        <v>2.5</v>
      </c>
      <c r="B12" s="77" t="s">
        <v>241</v>
      </c>
      <c r="C12" s="150">
        <v>0</v>
      </c>
    </row>
    <row r="13" spans="1:3" x14ac:dyDescent="0.2">
      <c r="A13" s="90">
        <v>2.6</v>
      </c>
      <c r="B13" s="77" t="s">
        <v>242</v>
      </c>
      <c r="C13" s="150">
        <v>0</v>
      </c>
    </row>
    <row r="14" spans="1:3" x14ac:dyDescent="0.2">
      <c r="A14" s="90">
        <v>2.7</v>
      </c>
      <c r="B14" s="77" t="s">
        <v>243</v>
      </c>
      <c r="C14" s="150">
        <v>0</v>
      </c>
    </row>
    <row r="15" spans="1:3" x14ac:dyDescent="0.2">
      <c r="A15" s="90">
        <v>2.8</v>
      </c>
      <c r="B15" s="77" t="s">
        <v>244</v>
      </c>
      <c r="C15" s="150">
        <v>0</v>
      </c>
    </row>
    <row r="16" spans="1:3" x14ac:dyDescent="0.2">
      <c r="A16" s="90">
        <v>2.9</v>
      </c>
      <c r="B16" s="77" t="s">
        <v>246</v>
      </c>
      <c r="C16" s="150">
        <v>0</v>
      </c>
    </row>
    <row r="17" spans="1:3" x14ac:dyDescent="0.2">
      <c r="A17" s="90" t="s">
        <v>540</v>
      </c>
      <c r="B17" s="77" t="s">
        <v>541</v>
      </c>
      <c r="C17" s="150">
        <v>0</v>
      </c>
    </row>
    <row r="18" spans="1:3" x14ac:dyDescent="0.2">
      <c r="A18" s="90" t="s">
        <v>570</v>
      </c>
      <c r="B18" s="77" t="s">
        <v>248</v>
      </c>
      <c r="C18" s="150">
        <v>0</v>
      </c>
    </row>
    <row r="19" spans="1:3" x14ac:dyDescent="0.2">
      <c r="A19" s="90" t="s">
        <v>571</v>
      </c>
      <c r="B19" s="77" t="s">
        <v>542</v>
      </c>
      <c r="C19" s="150">
        <v>0</v>
      </c>
    </row>
    <row r="20" spans="1:3" x14ac:dyDescent="0.2">
      <c r="A20" s="90" t="s">
        <v>572</v>
      </c>
      <c r="B20" s="77" t="s">
        <v>543</v>
      </c>
      <c r="C20" s="150">
        <v>2773861.99</v>
      </c>
    </row>
    <row r="21" spans="1:3" x14ac:dyDescent="0.2">
      <c r="A21" s="90" t="s">
        <v>573</v>
      </c>
      <c r="B21" s="77" t="s">
        <v>544</v>
      </c>
      <c r="C21" s="150">
        <v>0</v>
      </c>
    </row>
    <row r="22" spans="1:3" x14ac:dyDescent="0.2">
      <c r="A22" s="90" t="s">
        <v>545</v>
      </c>
      <c r="B22" s="77" t="s">
        <v>546</v>
      </c>
      <c r="C22" s="150">
        <v>0</v>
      </c>
    </row>
    <row r="23" spans="1:3" x14ac:dyDescent="0.2">
      <c r="A23" s="90" t="s">
        <v>547</v>
      </c>
      <c r="B23" s="77" t="s">
        <v>548</v>
      </c>
      <c r="C23" s="150">
        <v>0</v>
      </c>
    </row>
    <row r="24" spans="1:3" x14ac:dyDescent="0.2">
      <c r="A24" s="90" t="s">
        <v>549</v>
      </c>
      <c r="B24" s="77" t="s">
        <v>550</v>
      </c>
      <c r="C24" s="150">
        <v>0</v>
      </c>
    </row>
    <row r="25" spans="1:3" x14ac:dyDescent="0.2">
      <c r="A25" s="90" t="s">
        <v>551</v>
      </c>
      <c r="B25" s="77" t="s">
        <v>552</v>
      </c>
      <c r="C25" s="150">
        <v>0</v>
      </c>
    </row>
    <row r="26" spans="1:3" x14ac:dyDescent="0.2">
      <c r="A26" s="90" t="s">
        <v>553</v>
      </c>
      <c r="B26" s="77" t="s">
        <v>554</v>
      </c>
      <c r="C26" s="150">
        <v>0</v>
      </c>
    </row>
    <row r="27" spans="1:3" x14ac:dyDescent="0.2">
      <c r="A27" s="90" t="s">
        <v>555</v>
      </c>
      <c r="B27" s="77" t="s">
        <v>556</v>
      </c>
      <c r="C27" s="150">
        <v>0</v>
      </c>
    </row>
    <row r="28" spans="1:3" x14ac:dyDescent="0.2">
      <c r="A28" s="90" t="s">
        <v>557</v>
      </c>
      <c r="B28" s="85" t="s">
        <v>558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559</v>
      </c>
      <c r="B30" s="89"/>
      <c r="C30" s="151">
        <f>SUM(C31:C37)</f>
        <v>2397431.0500000003</v>
      </c>
    </row>
    <row r="31" spans="1:3" x14ac:dyDescent="0.2">
      <c r="A31" s="90" t="s">
        <v>560</v>
      </c>
      <c r="B31" s="77" t="s">
        <v>441</v>
      </c>
      <c r="C31" s="150">
        <v>2397402.9900000002</v>
      </c>
    </row>
    <row r="32" spans="1:3" x14ac:dyDescent="0.2">
      <c r="A32" s="90" t="s">
        <v>561</v>
      </c>
      <c r="B32" s="77" t="s">
        <v>80</v>
      </c>
      <c r="C32" s="150">
        <v>0</v>
      </c>
    </row>
    <row r="33" spans="1:3" x14ac:dyDescent="0.2">
      <c r="A33" s="90" t="s">
        <v>562</v>
      </c>
      <c r="B33" s="77" t="s">
        <v>451</v>
      </c>
      <c r="C33" s="150">
        <v>0</v>
      </c>
    </row>
    <row r="34" spans="1:3" x14ac:dyDescent="0.2">
      <c r="A34" s="90" t="s">
        <v>563</v>
      </c>
      <c r="B34" s="77" t="s">
        <v>564</v>
      </c>
      <c r="C34" s="150">
        <v>0</v>
      </c>
    </row>
    <row r="35" spans="1:3" x14ac:dyDescent="0.2">
      <c r="A35" s="90" t="s">
        <v>565</v>
      </c>
      <c r="B35" s="77" t="s">
        <v>566</v>
      </c>
      <c r="C35" s="150">
        <v>0</v>
      </c>
    </row>
    <row r="36" spans="1:3" x14ac:dyDescent="0.2">
      <c r="A36" s="90" t="s">
        <v>567</v>
      </c>
      <c r="B36" s="77" t="s">
        <v>459</v>
      </c>
      <c r="C36" s="150">
        <v>28.06</v>
      </c>
    </row>
    <row r="37" spans="1:3" x14ac:dyDescent="0.2">
      <c r="A37" s="90" t="s">
        <v>568</v>
      </c>
      <c r="B37" s="85" t="s">
        <v>569</v>
      </c>
      <c r="C37" s="152">
        <v>0</v>
      </c>
    </row>
    <row r="38" spans="1:3" x14ac:dyDescent="0.2">
      <c r="A38" s="78"/>
      <c r="B38" s="81"/>
      <c r="C38" s="82"/>
    </row>
    <row r="39" spans="1:3" x14ac:dyDescent="0.2">
      <c r="A39" s="83" t="s">
        <v>84</v>
      </c>
      <c r="B39" s="58"/>
      <c r="C39" s="145">
        <f>C5-C7+C30</f>
        <v>60210206.629999995</v>
      </c>
    </row>
    <row r="41" spans="1:3" x14ac:dyDescent="0.2">
      <c r="A41" s="39" t="s">
        <v>680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9"/>
  <sheetViews>
    <sheetView showGridLines="0" workbookViewId="0">
      <selection activeCell="G52" sqref="G52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17.140625" style="29" bestFit="1" customWidth="1"/>
    <col min="8" max="8" width="9.28515625" style="29" bestFit="1" customWidth="1"/>
    <col min="9" max="9" width="11" style="29" bestFit="1" customWidth="1"/>
    <col min="10" max="10" width="14.140625" style="29" bestFit="1" customWidth="1"/>
    <col min="11" max="16384" width="9.140625" style="29"/>
  </cols>
  <sheetData>
    <row r="1" spans="1:10" ht="18.95" customHeight="1" x14ac:dyDescent="0.2">
      <c r="A1" s="179" t="s">
        <v>672</v>
      </c>
      <c r="B1" s="197"/>
      <c r="C1" s="197"/>
      <c r="D1" s="197"/>
      <c r="E1" s="197"/>
      <c r="F1" s="197"/>
      <c r="G1" s="27" t="s">
        <v>617</v>
      </c>
      <c r="H1" s="28">
        <v>2022</v>
      </c>
    </row>
    <row r="2" spans="1:10" ht="18.95" customHeight="1" x14ac:dyDescent="0.2">
      <c r="A2" s="179" t="s">
        <v>628</v>
      </c>
      <c r="B2" s="197"/>
      <c r="C2" s="197"/>
      <c r="D2" s="197"/>
      <c r="E2" s="197"/>
      <c r="F2" s="197"/>
      <c r="G2" s="27" t="s">
        <v>618</v>
      </c>
      <c r="H2" s="28" t="s">
        <v>620</v>
      </c>
    </row>
    <row r="3" spans="1:10" ht="18.95" customHeight="1" x14ac:dyDescent="0.2">
      <c r="A3" s="198" t="s">
        <v>673</v>
      </c>
      <c r="B3" s="199"/>
      <c r="C3" s="199"/>
      <c r="D3" s="199"/>
      <c r="E3" s="199"/>
      <c r="F3" s="199"/>
      <c r="G3" s="27" t="s">
        <v>619</v>
      </c>
      <c r="H3" s="28">
        <v>4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x14ac:dyDescent="0.2">
      <c r="A8" s="43">
        <v>7000</v>
      </c>
      <c r="B8" s="44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150688120.06</v>
      </c>
      <c r="E40" s="34">
        <v>-150688120.06</v>
      </c>
      <c r="F40" s="34">
        <f t="shared" si="0"/>
        <v>0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252120783.53999999</v>
      </c>
      <c r="E41" s="34">
        <v>-252120783.53999999</v>
      </c>
      <c r="F41" s="34">
        <f t="shared" si="0"/>
        <v>0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101432663.48</v>
      </c>
      <c r="E42" s="34">
        <v>-101432663.48</v>
      </c>
      <c r="F42" s="34">
        <f t="shared" si="0"/>
        <v>0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59823237.280000001</v>
      </c>
      <c r="E43" s="34">
        <v>-59823237.280000001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179469711.84</v>
      </c>
      <c r="E44" s="34">
        <v>-179469711.84</v>
      </c>
      <c r="F44" s="34">
        <f t="shared" si="0"/>
        <v>0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170001603.86000001</v>
      </c>
      <c r="E45" s="34">
        <v>-170001603.86000001</v>
      </c>
      <c r="F45" s="34">
        <f t="shared" si="0"/>
        <v>0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274518264.30000001</v>
      </c>
      <c r="E46" s="34">
        <v>-274518264.30000001</v>
      </c>
      <c r="F46" s="34">
        <f t="shared" si="0"/>
        <v>0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90576173.819999993</v>
      </c>
      <c r="E47" s="34">
        <v>-90576173.819999993</v>
      </c>
      <c r="F47" s="34">
        <f t="shared" si="0"/>
        <v>0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74780636.310000002</v>
      </c>
      <c r="E48" s="34">
        <v>-74780636.310000002</v>
      </c>
      <c r="F48" s="34">
        <f t="shared" si="0"/>
        <v>0</v>
      </c>
    </row>
    <row r="49" spans="1:10" x14ac:dyDescent="0.2">
      <c r="A49" s="29">
        <v>8250</v>
      </c>
      <c r="B49" s="29" t="s">
        <v>87</v>
      </c>
      <c r="C49" s="34">
        <v>0</v>
      </c>
      <c r="D49" s="34">
        <v>75714789.079999998</v>
      </c>
      <c r="E49" s="34">
        <v>-75714789.079999998</v>
      </c>
      <c r="F49" s="34">
        <f t="shared" si="0"/>
        <v>0</v>
      </c>
    </row>
    <row r="50" spans="1:10" x14ac:dyDescent="0.2">
      <c r="A50" s="29">
        <v>8260</v>
      </c>
      <c r="B50" s="29" t="s">
        <v>86</v>
      </c>
      <c r="C50" s="34">
        <v>0</v>
      </c>
      <c r="D50" s="34">
        <v>80492029.060000002</v>
      </c>
      <c r="E50" s="34">
        <v>-80492029.060000002</v>
      </c>
      <c r="F50" s="34">
        <f t="shared" si="0"/>
        <v>0</v>
      </c>
    </row>
    <row r="51" spans="1:10" x14ac:dyDescent="0.2">
      <c r="A51" s="29">
        <v>8270</v>
      </c>
      <c r="B51" s="29" t="s">
        <v>85</v>
      </c>
      <c r="C51" s="34">
        <v>0</v>
      </c>
      <c r="D51" s="34">
        <v>188740174.68000001</v>
      </c>
      <c r="E51" s="34">
        <v>-188740174.68000001</v>
      </c>
      <c r="F51" s="34">
        <f t="shared" si="0"/>
        <v>0</v>
      </c>
    </row>
    <row r="53" spans="1:10" x14ac:dyDescent="0.2">
      <c r="B53" s="29" t="s">
        <v>680</v>
      </c>
    </row>
    <row r="57" spans="1:10" ht="12" x14ac:dyDescent="0.2">
      <c r="A57" s="168"/>
      <c r="B57" s="169" t="s">
        <v>674</v>
      </c>
      <c r="C57" s="201" t="s">
        <v>675</v>
      </c>
      <c r="D57" s="201"/>
      <c r="E57" s="201"/>
      <c r="F57" s="201"/>
      <c r="G57" s="167"/>
      <c r="H57" s="167"/>
      <c r="I57" s="167"/>
      <c r="J57" s="167"/>
    </row>
    <row r="58" spans="1:10" ht="12" x14ac:dyDescent="0.2">
      <c r="A58" s="168"/>
      <c r="B58" s="170" t="s">
        <v>676</v>
      </c>
      <c r="C58" s="200" t="s">
        <v>677</v>
      </c>
      <c r="D58" s="200"/>
      <c r="E58" s="200"/>
      <c r="F58" s="200"/>
      <c r="G58" s="167"/>
      <c r="H58" s="167"/>
      <c r="I58" s="167"/>
      <c r="J58" s="167"/>
    </row>
    <row r="59" spans="1:10" ht="12" x14ac:dyDescent="0.2">
      <c r="A59" s="168"/>
      <c r="B59" s="170" t="s">
        <v>678</v>
      </c>
      <c r="C59" s="200" t="s">
        <v>679</v>
      </c>
      <c r="D59" s="200"/>
      <c r="E59" s="200"/>
      <c r="F59" s="200"/>
      <c r="G59" s="167"/>
      <c r="H59" s="167"/>
      <c r="I59" s="167"/>
      <c r="J59" s="167"/>
    </row>
  </sheetData>
  <sheetProtection formatCells="0" formatColumns="0" formatRows="0" insertColumns="0" insertRows="0" insertHyperlinks="0" deleteColumns="0" deleteRows="0" sort="0" autoFilter="0" pivotTables="0"/>
  <mergeCells count="6">
    <mergeCell ref="A1:F1"/>
    <mergeCell ref="A2:F2"/>
    <mergeCell ref="A3:F3"/>
    <mergeCell ref="C59:F59"/>
    <mergeCell ref="C57:F57"/>
    <mergeCell ref="C58:F58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50000000000003" customHeight="1" x14ac:dyDescent="0.2">
      <c r="A5" s="202" t="s">
        <v>34</v>
      </c>
      <c r="B5" s="202"/>
      <c r="C5" s="202"/>
      <c r="D5" s="202"/>
      <c r="E5" s="202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2.75" x14ac:dyDescent="0.2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125</v>
      </c>
      <c r="B9" s="120"/>
      <c r="C9" s="120"/>
      <c r="D9" s="120"/>
    </row>
    <row r="10" spans="1:8" s="119" customFormat="1" ht="26.1" customHeight="1" x14ac:dyDescent="0.2">
      <c r="A10" s="122" t="s">
        <v>600</v>
      </c>
      <c r="B10" s="203" t="s">
        <v>36</v>
      </c>
      <c r="C10" s="203"/>
      <c r="D10" s="203"/>
      <c r="E10" s="203"/>
    </row>
    <row r="11" spans="1:8" s="119" customFormat="1" ht="12.95" customHeight="1" x14ac:dyDescent="0.2">
      <c r="A11" s="123" t="s">
        <v>601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602</v>
      </c>
      <c r="B12" s="203" t="s">
        <v>38</v>
      </c>
      <c r="C12" s="203"/>
      <c r="D12" s="203"/>
      <c r="E12" s="203"/>
    </row>
    <row r="13" spans="1:8" s="119" customFormat="1" ht="26.1" customHeight="1" x14ac:dyDescent="0.2">
      <c r="A13" s="123" t="s">
        <v>603</v>
      </c>
      <c r="B13" s="203" t="s">
        <v>39</v>
      </c>
      <c r="C13" s="203"/>
      <c r="D13" s="203"/>
      <c r="E13" s="20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604</v>
      </c>
      <c r="B15" s="124" t="s">
        <v>40</v>
      </c>
    </row>
    <row r="16" spans="1:8" s="119" customFormat="1" ht="12.95" customHeight="1" x14ac:dyDescent="0.2">
      <c r="A16" s="123" t="s">
        <v>605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97</v>
      </c>
    </row>
    <row r="19" spans="1:4" s="119" customFormat="1" ht="12.95" customHeight="1" x14ac:dyDescent="0.2">
      <c r="A19" s="127" t="s">
        <v>606</v>
      </c>
    </row>
    <row r="20" spans="1:4" s="119" customFormat="1" ht="12.95" customHeight="1" x14ac:dyDescent="0.2">
      <c r="A20" s="127" t="s">
        <v>607</v>
      </c>
    </row>
    <row r="21" spans="1:4" s="119" customFormat="1" x14ac:dyDescent="0.2">
      <c r="A21" s="120"/>
    </row>
    <row r="22" spans="1:4" s="119" customFormat="1" x14ac:dyDescent="0.2">
      <c r="A22" s="120" t="s">
        <v>520</v>
      </c>
      <c r="B22" s="120"/>
      <c r="C22" s="120"/>
      <c r="D22" s="120"/>
    </row>
    <row r="23" spans="1:4" s="119" customFormat="1" x14ac:dyDescent="0.2">
      <c r="A23" s="120" t="s">
        <v>521</v>
      </c>
      <c r="B23" s="120"/>
      <c r="C23" s="120"/>
      <c r="D23" s="120"/>
    </row>
    <row r="24" spans="1:4" s="119" customFormat="1" x14ac:dyDescent="0.2">
      <c r="A24" s="120" t="s">
        <v>522</v>
      </c>
      <c r="B24" s="120"/>
      <c r="C24" s="120"/>
      <c r="D24" s="120"/>
    </row>
    <row r="25" spans="1:4" s="119" customFormat="1" x14ac:dyDescent="0.2">
      <c r="A25" s="120" t="s">
        <v>523</v>
      </c>
      <c r="B25" s="120"/>
      <c r="C25" s="120"/>
      <c r="D25" s="120"/>
    </row>
    <row r="26" spans="1:4" s="119" customFormat="1" x14ac:dyDescent="0.2">
      <c r="A26" s="120" t="s">
        <v>524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98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showGridLines="0" tabSelected="1" topLeftCell="A100" zoomScale="93" zoomScaleNormal="93" workbookViewId="0">
      <selection activeCell="K124" sqref="K124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77" t="s">
        <v>672</v>
      </c>
      <c r="B1" s="178"/>
      <c r="C1" s="178"/>
      <c r="D1" s="178"/>
      <c r="E1" s="178"/>
      <c r="F1" s="178"/>
      <c r="G1" s="14" t="s">
        <v>617</v>
      </c>
      <c r="H1" s="25">
        <v>2022</v>
      </c>
    </row>
    <row r="2" spans="1:8" s="16" customFormat="1" ht="18.95" customHeight="1" x14ac:dyDescent="0.25">
      <c r="A2" s="177" t="s">
        <v>621</v>
      </c>
      <c r="B2" s="178"/>
      <c r="C2" s="178"/>
      <c r="D2" s="178"/>
      <c r="E2" s="178"/>
      <c r="F2" s="178"/>
      <c r="G2" s="14" t="s">
        <v>618</v>
      </c>
      <c r="H2" s="25" t="s">
        <v>620</v>
      </c>
    </row>
    <row r="3" spans="1:8" s="16" customFormat="1" ht="18.95" customHeight="1" x14ac:dyDescent="0.25">
      <c r="A3" s="177" t="s">
        <v>673</v>
      </c>
      <c r="B3" s="178"/>
      <c r="C3" s="178"/>
      <c r="D3" s="178"/>
      <c r="E3" s="178"/>
      <c r="F3" s="178"/>
      <c r="G3" s="14" t="s">
        <v>619</v>
      </c>
      <c r="H3" s="25">
        <v>4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0</v>
      </c>
      <c r="D15" s="24">
        <v>0</v>
      </c>
      <c r="E15" s="24">
        <v>0</v>
      </c>
      <c r="F15" s="24">
        <v>0</v>
      </c>
      <c r="G15" s="24">
        <v>2270</v>
      </c>
    </row>
    <row r="16" spans="1:8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0</v>
      </c>
      <c r="F16" s="24">
        <v>0</v>
      </c>
      <c r="G16" s="24">
        <v>8000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1072.1400000000001</v>
      </c>
      <c r="D20" s="24">
        <v>1072.1400000000001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53056529.350000001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53056529.350000001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32221868.930000003</v>
      </c>
      <c r="D62" s="24">
        <f t="shared" ref="D62:E62" si="0">SUM(D63:D70)</f>
        <v>2397402.9899999998</v>
      </c>
      <c r="E62" s="24">
        <f t="shared" si="0"/>
        <v>21336391.059999999</v>
      </c>
    </row>
    <row r="63" spans="1:9" x14ac:dyDescent="0.2">
      <c r="A63" s="22">
        <v>1241</v>
      </c>
      <c r="B63" s="20" t="s">
        <v>239</v>
      </c>
      <c r="C63" s="24">
        <v>10602597.41</v>
      </c>
      <c r="D63" s="24">
        <v>677356.06</v>
      </c>
      <c r="E63" s="24">
        <v>7801207.21</v>
      </c>
    </row>
    <row r="64" spans="1:9" x14ac:dyDescent="0.2">
      <c r="A64" s="22">
        <v>1242</v>
      </c>
      <c r="B64" s="20" t="s">
        <v>240</v>
      </c>
      <c r="C64" s="24">
        <v>624509.48</v>
      </c>
      <c r="D64" s="24">
        <v>62451.26</v>
      </c>
      <c r="E64" s="24">
        <v>379180.64</v>
      </c>
    </row>
    <row r="65" spans="1:9" x14ac:dyDescent="0.2">
      <c r="A65" s="22">
        <v>1243</v>
      </c>
      <c r="B65" s="20" t="s">
        <v>241</v>
      </c>
      <c r="C65" s="24">
        <v>6483457.1699999999</v>
      </c>
      <c r="D65" s="24">
        <v>615630.6</v>
      </c>
      <c r="E65" s="24">
        <v>3996546.3</v>
      </c>
    </row>
    <row r="66" spans="1:9" x14ac:dyDescent="0.2">
      <c r="A66" s="22">
        <v>1244</v>
      </c>
      <c r="B66" s="20" t="s">
        <v>242</v>
      </c>
      <c r="C66" s="24">
        <v>606267.23</v>
      </c>
      <c r="D66" s="24">
        <v>0</v>
      </c>
      <c r="E66" s="24">
        <v>606267.23</v>
      </c>
    </row>
    <row r="67" spans="1:9" x14ac:dyDescent="0.2">
      <c r="A67" s="22">
        <v>1245</v>
      </c>
      <c r="B67" s="20" t="s">
        <v>243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244</v>
      </c>
      <c r="C68" s="24">
        <v>13905037.640000001</v>
      </c>
      <c r="D68" s="24">
        <v>1041965.07</v>
      </c>
      <c r="E68" s="24">
        <v>8553189.6799999997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249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3238569.04</v>
      </c>
      <c r="D110" s="24">
        <f>SUM(D111:D119)</f>
        <v>3238569.04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28239</v>
      </c>
      <c r="D111" s="24">
        <f>C111</f>
        <v>28239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1490607.02</v>
      </c>
      <c r="D112" s="24">
        <f t="shared" ref="D112:D119" si="1">C112</f>
        <v>1490607.02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1706026.56</v>
      </c>
      <c r="D117" s="24">
        <f t="shared" si="1"/>
        <v>1706026.56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13696.46</v>
      </c>
      <c r="D119" s="24">
        <f t="shared" si="1"/>
        <v>13696.46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680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149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595</v>
      </c>
    </row>
    <row r="10" spans="1:2" ht="15" customHeight="1" x14ac:dyDescent="0.2">
      <c r="A10" s="103"/>
      <c r="B10" s="102" t="s">
        <v>596</v>
      </c>
    </row>
    <row r="11" spans="1:2" ht="15" customHeight="1" x14ac:dyDescent="0.2">
      <c r="A11" s="103"/>
      <c r="B11" s="102" t="s">
        <v>127</v>
      </c>
    </row>
    <row r="12" spans="1:2" ht="15" customHeight="1" x14ac:dyDescent="0.2">
      <c r="A12" s="103"/>
      <c r="B12" s="102" t="s">
        <v>126</v>
      </c>
    </row>
    <row r="13" spans="1:2" ht="15" customHeight="1" x14ac:dyDescent="0.2">
      <c r="A13" s="103"/>
      <c r="B13" s="102" t="s">
        <v>128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137</v>
      </c>
    </row>
    <row r="20" spans="1:2" x14ac:dyDescent="0.2">
      <c r="A20" s="103"/>
    </row>
    <row r="21" spans="1:2" ht="15" customHeight="1" x14ac:dyDescent="0.2">
      <c r="A21" s="101" t="s">
        <v>133</v>
      </c>
      <c r="B21" s="1" t="s">
        <v>188</v>
      </c>
    </row>
    <row r="22" spans="1:2" ht="15" customHeight="1" x14ac:dyDescent="0.2">
      <c r="A22" s="103"/>
      <c r="B22" s="107" t="s">
        <v>189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129</v>
      </c>
    </row>
    <row r="26" spans="1:2" ht="15" customHeight="1" x14ac:dyDescent="0.2">
      <c r="A26" s="103"/>
      <c r="B26" s="106" t="s">
        <v>130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136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131</v>
      </c>
    </row>
    <row r="37" spans="1:2" ht="15" customHeight="1" x14ac:dyDescent="0.2">
      <c r="A37" s="103"/>
      <c r="B37" s="102" t="s">
        <v>138</v>
      </c>
    </row>
    <row r="38" spans="1:2" ht="15" customHeight="1" x14ac:dyDescent="0.2">
      <c r="A38" s="103"/>
      <c r="B38" s="109" t="s">
        <v>191</v>
      </c>
    </row>
    <row r="39" spans="1:2" ht="15" customHeight="1" x14ac:dyDescent="0.2">
      <c r="A39" s="103"/>
      <c r="B39" s="102" t="s">
        <v>192</v>
      </c>
    </row>
    <row r="40" spans="1:2" ht="15" customHeight="1" x14ac:dyDescent="0.2">
      <c r="A40" s="103"/>
      <c r="B40" s="102" t="s">
        <v>134</v>
      </c>
    </row>
    <row r="41" spans="1:2" ht="15" customHeight="1" x14ac:dyDescent="0.2">
      <c r="A41" s="103"/>
      <c r="B41" s="102" t="s">
        <v>135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139</v>
      </c>
    </row>
    <row r="44" spans="1:2" ht="15" customHeight="1" x14ac:dyDescent="0.2">
      <c r="A44" s="103"/>
      <c r="B44" s="102" t="s">
        <v>142</v>
      </c>
    </row>
    <row r="45" spans="1:2" ht="15" customHeight="1" x14ac:dyDescent="0.2">
      <c r="A45" s="103"/>
      <c r="B45" s="109" t="s">
        <v>193</v>
      </c>
    </row>
    <row r="46" spans="1:2" ht="15" customHeight="1" x14ac:dyDescent="0.2">
      <c r="A46" s="103"/>
      <c r="B46" s="102" t="s">
        <v>194</v>
      </c>
    </row>
    <row r="47" spans="1:2" ht="15" customHeight="1" x14ac:dyDescent="0.2">
      <c r="A47" s="103"/>
      <c r="B47" s="102" t="s">
        <v>141</v>
      </c>
    </row>
    <row r="48" spans="1:2" ht="15" customHeight="1" x14ac:dyDescent="0.2">
      <c r="A48" s="103"/>
      <c r="B48" s="102" t="s">
        <v>140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170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2"/>
  <sheetViews>
    <sheetView showGridLines="0" topLeftCell="A187" zoomScaleNormal="100" workbookViewId="0">
      <selection activeCell="B118" sqref="B118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2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75" t="s">
        <v>672</v>
      </c>
      <c r="B1" s="175"/>
      <c r="C1" s="175"/>
      <c r="D1" s="14" t="s">
        <v>617</v>
      </c>
      <c r="E1" s="25">
        <v>2022</v>
      </c>
    </row>
    <row r="2" spans="1:5" s="16" customFormat="1" ht="18.95" customHeight="1" x14ac:dyDescent="0.25">
      <c r="A2" s="175" t="s">
        <v>622</v>
      </c>
      <c r="B2" s="175"/>
      <c r="C2" s="175"/>
      <c r="D2" s="14" t="s">
        <v>618</v>
      </c>
      <c r="E2" s="25" t="s">
        <v>620</v>
      </c>
    </row>
    <row r="3" spans="1:5" s="16" customFormat="1" ht="18.95" customHeight="1" x14ac:dyDescent="0.25">
      <c r="A3" s="175" t="s">
        <v>673</v>
      </c>
      <c r="B3" s="175"/>
      <c r="C3" s="175"/>
      <c r="D3" s="14" t="s">
        <v>619</v>
      </c>
      <c r="E3" s="25">
        <v>4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96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x14ac:dyDescent="0.2">
      <c r="A8" s="50">
        <v>4100</v>
      </c>
      <c r="B8" s="51" t="s">
        <v>306</v>
      </c>
      <c r="C8" s="55">
        <f>SUM(C9+C19+C25+C28+C34+C37+C46)</f>
        <v>6096715</v>
      </c>
      <c r="D8" s="92"/>
      <c r="E8" s="49"/>
    </row>
    <row r="9" spans="1:5" x14ac:dyDescent="0.2">
      <c r="A9" s="50">
        <v>4110</v>
      </c>
      <c r="B9" s="51" t="s">
        <v>307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308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309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310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311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314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494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315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316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317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495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318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319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320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321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496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323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324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325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326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497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327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498</v>
      </c>
      <c r="C34" s="55">
        <f>SUM(C35:C36)</f>
        <v>0</v>
      </c>
      <c r="D34" s="92"/>
      <c r="E34" s="49"/>
    </row>
    <row r="35" spans="1:5" x14ac:dyDescent="0.2">
      <c r="A35" s="50">
        <v>4151</v>
      </c>
      <c r="B35" s="51" t="s">
        <v>498</v>
      </c>
      <c r="C35" s="55">
        <v>0</v>
      </c>
      <c r="D35" s="92"/>
      <c r="E35" s="49"/>
    </row>
    <row r="36" spans="1:5" ht="22.5" x14ac:dyDescent="0.2">
      <c r="A36" s="50">
        <v>4154</v>
      </c>
      <c r="B36" s="52" t="s">
        <v>499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500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329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330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501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333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334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612</v>
      </c>
      <c r="C46" s="55">
        <f>SUM(C47:C54)</f>
        <v>6096715</v>
      </c>
      <c r="D46" s="92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504</v>
      </c>
      <c r="C49" s="55">
        <v>6096715</v>
      </c>
      <c r="D49" s="92"/>
      <c r="E49" s="49"/>
    </row>
    <row r="50" spans="1:5" ht="22.5" x14ac:dyDescent="0.2">
      <c r="A50" s="50">
        <v>4174</v>
      </c>
      <c r="B50" s="52" t="s">
        <v>505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506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507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508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509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510</v>
      </c>
      <c r="C58" s="55">
        <f>+C59+C65</f>
        <v>53590061.119999997</v>
      </c>
      <c r="D58" s="92"/>
      <c r="E58" s="49"/>
    </row>
    <row r="59" spans="1:5" ht="22.5" x14ac:dyDescent="0.2">
      <c r="A59" s="50">
        <v>4210</v>
      </c>
      <c r="B59" s="52" t="s">
        <v>511</v>
      </c>
      <c r="C59" s="55">
        <f>SUM(C60:C64)</f>
        <v>26309106.039999999</v>
      </c>
      <c r="D59" s="92"/>
      <c r="E59" s="49"/>
    </row>
    <row r="60" spans="1:5" x14ac:dyDescent="0.2">
      <c r="A60" s="50">
        <v>4211</v>
      </c>
      <c r="B60" s="51" t="s">
        <v>335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336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337</v>
      </c>
      <c r="C62" s="55">
        <v>26309106.039999999</v>
      </c>
      <c r="D62" s="92"/>
      <c r="E62" s="49"/>
    </row>
    <row r="63" spans="1:5" x14ac:dyDescent="0.2">
      <c r="A63" s="50">
        <v>4214</v>
      </c>
      <c r="B63" s="51" t="s">
        <v>512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338</v>
      </c>
      <c r="C65" s="55">
        <f>SUM(C66:C69)</f>
        <v>27280955.079999998</v>
      </c>
      <c r="D65" s="92"/>
      <c r="E65" s="49"/>
    </row>
    <row r="66" spans="1:5" x14ac:dyDescent="0.2">
      <c r="A66" s="50">
        <v>4221</v>
      </c>
      <c r="B66" s="51" t="s">
        <v>339</v>
      </c>
      <c r="C66" s="55">
        <v>27280955.079999998</v>
      </c>
      <c r="D66" s="92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118894.08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118894.08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118894.08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60210206.629999995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57134631.059999995</v>
      </c>
      <c r="D99" s="57">
        <f>C99/$C$98</f>
        <v>0.94891936530130461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45625105.449999996</v>
      </c>
      <c r="D100" s="57">
        <f t="shared" ref="D100:D163" si="0">C100/$C$98</f>
        <v>0.75776364180864797</v>
      </c>
      <c r="E100" s="56"/>
    </row>
    <row r="101" spans="1:5" x14ac:dyDescent="0.2">
      <c r="A101" s="54">
        <v>5111</v>
      </c>
      <c r="B101" s="51" t="s">
        <v>363</v>
      </c>
      <c r="C101" s="55">
        <v>27611861.43</v>
      </c>
      <c r="D101" s="57">
        <f t="shared" si="0"/>
        <v>0.45859104253999139</v>
      </c>
      <c r="E101" s="56"/>
    </row>
    <row r="102" spans="1:5" x14ac:dyDescent="0.2">
      <c r="A102" s="54">
        <v>5112</v>
      </c>
      <c r="B102" s="51" t="s">
        <v>364</v>
      </c>
      <c r="C102" s="55">
        <v>0</v>
      </c>
      <c r="D102" s="57">
        <f t="shared" si="0"/>
        <v>0</v>
      </c>
      <c r="E102" s="56"/>
    </row>
    <row r="103" spans="1:5" x14ac:dyDescent="0.2">
      <c r="A103" s="54">
        <v>5113</v>
      </c>
      <c r="B103" s="51" t="s">
        <v>365</v>
      </c>
      <c r="C103" s="55">
        <v>7969386.2599999998</v>
      </c>
      <c r="D103" s="57">
        <f t="shared" si="0"/>
        <v>0.13235939064240346</v>
      </c>
      <c r="E103" s="56"/>
    </row>
    <row r="104" spans="1:5" x14ac:dyDescent="0.2">
      <c r="A104" s="54">
        <v>5114</v>
      </c>
      <c r="B104" s="51" t="s">
        <v>366</v>
      </c>
      <c r="C104" s="55">
        <v>6435677.1699999999</v>
      </c>
      <c r="D104" s="57">
        <f t="shared" si="0"/>
        <v>0.10688681421653511</v>
      </c>
      <c r="E104" s="56"/>
    </row>
    <row r="105" spans="1:5" x14ac:dyDescent="0.2">
      <c r="A105" s="54">
        <v>5115</v>
      </c>
      <c r="B105" s="51" t="s">
        <v>367</v>
      </c>
      <c r="C105" s="55">
        <v>2607969.61</v>
      </c>
      <c r="D105" s="57">
        <f t="shared" si="0"/>
        <v>4.331441056208845E-2</v>
      </c>
      <c r="E105" s="56"/>
    </row>
    <row r="106" spans="1:5" x14ac:dyDescent="0.2">
      <c r="A106" s="54">
        <v>5116</v>
      </c>
      <c r="B106" s="51" t="s">
        <v>368</v>
      </c>
      <c r="C106" s="55">
        <v>1000210.98</v>
      </c>
      <c r="D106" s="57">
        <f t="shared" si="0"/>
        <v>1.6611983847629592E-2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1602115.1800000002</v>
      </c>
      <c r="D107" s="57">
        <f t="shared" si="0"/>
        <v>2.6608697589184809E-2</v>
      </c>
      <c r="E107" s="56"/>
    </row>
    <row r="108" spans="1:5" x14ac:dyDescent="0.2">
      <c r="A108" s="54">
        <v>5121</v>
      </c>
      <c r="B108" s="51" t="s">
        <v>370</v>
      </c>
      <c r="C108" s="55">
        <v>223756.37</v>
      </c>
      <c r="D108" s="57">
        <f t="shared" si="0"/>
        <v>3.7162531491548214E-3</v>
      </c>
      <c r="E108" s="56"/>
    </row>
    <row r="109" spans="1:5" x14ac:dyDescent="0.2">
      <c r="A109" s="54">
        <v>5122</v>
      </c>
      <c r="B109" s="51" t="s">
        <v>371</v>
      </c>
      <c r="C109" s="55">
        <v>44667.03</v>
      </c>
      <c r="D109" s="57">
        <f t="shared" si="0"/>
        <v>7.4185146505948807E-4</v>
      </c>
      <c r="E109" s="56"/>
    </row>
    <row r="110" spans="1:5" x14ac:dyDescent="0.2">
      <c r="A110" s="54">
        <v>5123</v>
      </c>
      <c r="B110" s="51" t="s">
        <v>372</v>
      </c>
      <c r="C110" s="55">
        <v>20900.53</v>
      </c>
      <c r="D110" s="57">
        <f t="shared" si="0"/>
        <v>3.4712603011706358E-4</v>
      </c>
      <c r="E110" s="56"/>
    </row>
    <row r="111" spans="1:5" x14ac:dyDescent="0.2">
      <c r="A111" s="54">
        <v>5124</v>
      </c>
      <c r="B111" s="51" t="s">
        <v>373</v>
      </c>
      <c r="C111" s="55">
        <v>471179.3</v>
      </c>
      <c r="D111" s="57">
        <f t="shared" si="0"/>
        <v>7.8255718817817985E-3</v>
      </c>
      <c r="E111" s="56"/>
    </row>
    <row r="112" spans="1:5" x14ac:dyDescent="0.2">
      <c r="A112" s="54">
        <v>5125</v>
      </c>
      <c r="B112" s="51" t="s">
        <v>374</v>
      </c>
      <c r="C112" s="55">
        <v>447305.35</v>
      </c>
      <c r="D112" s="57">
        <f t="shared" si="0"/>
        <v>7.4290618656858778E-3</v>
      </c>
      <c r="E112" s="56"/>
    </row>
    <row r="113" spans="1:5" x14ac:dyDescent="0.2">
      <c r="A113" s="54">
        <v>5126</v>
      </c>
      <c r="B113" s="51" t="s">
        <v>375</v>
      </c>
      <c r="C113" s="55">
        <v>202626.04</v>
      </c>
      <c r="D113" s="57">
        <f t="shared" si="0"/>
        <v>3.3653104903818868E-3</v>
      </c>
      <c r="E113" s="56"/>
    </row>
    <row r="114" spans="1:5" x14ac:dyDescent="0.2">
      <c r="A114" s="54">
        <v>5127</v>
      </c>
      <c r="B114" s="51" t="s">
        <v>376</v>
      </c>
      <c r="C114" s="55">
        <v>0</v>
      </c>
      <c r="D114" s="57">
        <f t="shared" si="0"/>
        <v>0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191680.56</v>
      </c>
      <c r="D116" s="57">
        <f t="shared" si="0"/>
        <v>3.1835227070038711E-3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9907410.4299999997</v>
      </c>
      <c r="D117" s="57">
        <f t="shared" si="0"/>
        <v>0.16454702590347181</v>
      </c>
      <c r="E117" s="56"/>
    </row>
    <row r="118" spans="1:5" x14ac:dyDescent="0.2">
      <c r="A118" s="54">
        <v>5131</v>
      </c>
      <c r="B118" s="51" t="s">
        <v>380</v>
      </c>
      <c r="C118" s="55">
        <v>1569645.68</v>
      </c>
      <c r="D118" s="57">
        <f t="shared" si="0"/>
        <v>2.6069428554625108E-2</v>
      </c>
      <c r="E118" s="56"/>
    </row>
    <row r="119" spans="1:5" x14ac:dyDescent="0.2">
      <c r="A119" s="54">
        <v>5132</v>
      </c>
      <c r="B119" s="51" t="s">
        <v>381</v>
      </c>
      <c r="C119" s="55">
        <v>443200.01</v>
      </c>
      <c r="D119" s="57">
        <f t="shared" si="0"/>
        <v>7.3608784092624871E-3</v>
      </c>
      <c r="E119" s="56"/>
    </row>
    <row r="120" spans="1:5" x14ac:dyDescent="0.2">
      <c r="A120" s="54">
        <v>5133</v>
      </c>
      <c r="B120" s="51" t="s">
        <v>382</v>
      </c>
      <c r="C120" s="55">
        <v>2904937.05</v>
      </c>
      <c r="D120" s="57">
        <f t="shared" si="0"/>
        <v>4.824658828778379E-2</v>
      </c>
      <c r="E120" s="56"/>
    </row>
    <row r="121" spans="1:5" x14ac:dyDescent="0.2">
      <c r="A121" s="54">
        <v>5134</v>
      </c>
      <c r="B121" s="51" t="s">
        <v>383</v>
      </c>
      <c r="C121" s="55">
        <v>39171.370000000003</v>
      </c>
      <c r="D121" s="57">
        <f t="shared" si="0"/>
        <v>6.5057690701368057E-4</v>
      </c>
      <c r="E121" s="56"/>
    </row>
    <row r="122" spans="1:5" x14ac:dyDescent="0.2">
      <c r="A122" s="54">
        <v>5135</v>
      </c>
      <c r="B122" s="51" t="s">
        <v>384</v>
      </c>
      <c r="C122" s="55">
        <v>3056944.35</v>
      </c>
      <c r="D122" s="57">
        <f t="shared" si="0"/>
        <v>5.0771198457851899E-2</v>
      </c>
      <c r="E122" s="56"/>
    </row>
    <row r="123" spans="1:5" x14ac:dyDescent="0.2">
      <c r="A123" s="54">
        <v>5136</v>
      </c>
      <c r="B123" s="51" t="s">
        <v>385</v>
      </c>
      <c r="C123" s="55">
        <v>99874.55</v>
      </c>
      <c r="D123" s="57">
        <f t="shared" si="0"/>
        <v>1.6587644452666116E-3</v>
      </c>
      <c r="E123" s="56"/>
    </row>
    <row r="124" spans="1:5" x14ac:dyDescent="0.2">
      <c r="A124" s="54">
        <v>5137</v>
      </c>
      <c r="B124" s="51" t="s">
        <v>386</v>
      </c>
      <c r="C124" s="55">
        <v>50812.43</v>
      </c>
      <c r="D124" s="57">
        <f t="shared" si="0"/>
        <v>8.4391721676441633E-4</v>
      </c>
      <c r="E124" s="56"/>
    </row>
    <row r="125" spans="1:5" x14ac:dyDescent="0.2">
      <c r="A125" s="54">
        <v>5138</v>
      </c>
      <c r="B125" s="51" t="s">
        <v>387</v>
      </c>
      <c r="C125" s="55">
        <v>89245.72</v>
      </c>
      <c r="D125" s="57">
        <f t="shared" si="0"/>
        <v>1.4822357370142779E-3</v>
      </c>
      <c r="E125" s="56"/>
    </row>
    <row r="126" spans="1:5" x14ac:dyDescent="0.2">
      <c r="A126" s="54">
        <v>5139</v>
      </c>
      <c r="B126" s="51" t="s">
        <v>388</v>
      </c>
      <c r="C126" s="55">
        <v>1653579.27</v>
      </c>
      <c r="D126" s="57">
        <f t="shared" si="0"/>
        <v>2.7463437887889543E-2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678144.52</v>
      </c>
      <c r="D127" s="57">
        <f t="shared" si="0"/>
        <v>1.1262949555501302E-2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394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678144.52</v>
      </c>
      <c r="D137" s="57">
        <f t="shared" si="0"/>
        <v>1.1262949555501302E-2</v>
      </c>
      <c r="E137" s="56"/>
    </row>
    <row r="138" spans="1:5" x14ac:dyDescent="0.2">
      <c r="A138" s="54">
        <v>5241</v>
      </c>
      <c r="B138" s="51" t="s">
        <v>398</v>
      </c>
      <c r="C138" s="55">
        <v>69944.52</v>
      </c>
      <c r="D138" s="57">
        <f t="shared" si="0"/>
        <v>1.161672146880656E-3</v>
      </c>
      <c r="E138" s="56"/>
    </row>
    <row r="139" spans="1:5" x14ac:dyDescent="0.2">
      <c r="A139" s="54">
        <v>5242</v>
      </c>
      <c r="B139" s="51" t="s">
        <v>399</v>
      </c>
      <c r="C139" s="55">
        <v>383200</v>
      </c>
      <c r="D139" s="57">
        <f t="shared" si="0"/>
        <v>6.3643694557438861E-3</v>
      </c>
      <c r="E139" s="56"/>
    </row>
    <row r="140" spans="1:5" x14ac:dyDescent="0.2">
      <c r="A140" s="54">
        <v>5243</v>
      </c>
      <c r="B140" s="51" t="s">
        <v>400</v>
      </c>
      <c r="C140" s="55">
        <v>225000</v>
      </c>
      <c r="D140" s="57">
        <f t="shared" si="0"/>
        <v>3.73690795287676E-3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402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403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428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2397431.0500000003</v>
      </c>
      <c r="D185" s="57">
        <f t="shared" si="1"/>
        <v>3.9817685143194143E-2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2397402.9900000002</v>
      </c>
      <c r="D186" s="57">
        <f t="shared" si="1"/>
        <v>3.981721910925122E-2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2397402.9900000002</v>
      </c>
      <c r="D191" s="57">
        <f t="shared" si="1"/>
        <v>3.981721910925122E-2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28.06</v>
      </c>
      <c r="D208" s="57">
        <f t="shared" si="1"/>
        <v>4.6603394292320837E-7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28.06</v>
      </c>
      <c r="D217" s="57">
        <f t="shared" si="1"/>
        <v>4.6603394292320837E-7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B222" s="20" t="s">
        <v>680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0"/>
    </row>
    <row r="2" spans="1:2" ht="15" customHeight="1" x14ac:dyDescent="0.2">
      <c r="A2" s="97" t="s">
        <v>190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577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148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578</v>
      </c>
      <c r="B9" s="104" t="s">
        <v>150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580</v>
      </c>
      <c r="B12" s="104" t="s">
        <v>150</v>
      </c>
    </row>
    <row r="13" spans="1:2" ht="22.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581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showGridLines="0" workbookViewId="0">
      <selection sqref="A1:E29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9" t="s">
        <v>672</v>
      </c>
      <c r="B1" s="179"/>
      <c r="C1" s="179"/>
      <c r="D1" s="27" t="s">
        <v>617</v>
      </c>
      <c r="E1" s="28">
        <v>2022</v>
      </c>
    </row>
    <row r="2" spans="1:5" ht="18.95" customHeight="1" x14ac:dyDescent="0.2">
      <c r="A2" s="179" t="s">
        <v>623</v>
      </c>
      <c r="B2" s="179"/>
      <c r="C2" s="179"/>
      <c r="D2" s="27" t="s">
        <v>618</v>
      </c>
      <c r="E2" s="28" t="s">
        <v>620</v>
      </c>
    </row>
    <row r="3" spans="1:5" ht="18.95" customHeight="1" x14ac:dyDescent="0.2">
      <c r="A3" s="179" t="s">
        <v>673</v>
      </c>
      <c r="B3" s="179"/>
      <c r="C3" s="179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80279878.939999998</v>
      </c>
    </row>
    <row r="9" spans="1: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-404536.43</v>
      </c>
    </row>
    <row r="15" spans="1:5" x14ac:dyDescent="0.2">
      <c r="A15" s="33">
        <v>3220</v>
      </c>
      <c r="B15" s="29" t="s">
        <v>473</v>
      </c>
      <c r="C15" s="34">
        <v>-12089040.359999999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0</v>
      </c>
    </row>
    <row r="29" spans="1:3" x14ac:dyDescent="0.2">
      <c r="B29" s="29" t="s">
        <v>680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175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8"/>
  <sheetViews>
    <sheetView showGridLines="0" topLeftCell="A100" workbookViewId="0">
      <selection activeCell="K115" sqref="K115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6" width="1.7109375" style="167" customWidth="1"/>
    <col min="7" max="16384" width="9.140625" style="29"/>
  </cols>
  <sheetData>
    <row r="1" spans="1:5" s="35" customFormat="1" ht="18.95" customHeight="1" x14ac:dyDescent="0.25">
      <c r="A1" s="179" t="s">
        <v>672</v>
      </c>
      <c r="B1" s="179"/>
      <c r="C1" s="179"/>
      <c r="D1" s="27" t="s">
        <v>617</v>
      </c>
      <c r="E1" s="28">
        <v>2022</v>
      </c>
    </row>
    <row r="2" spans="1:5" s="35" customFormat="1" ht="18.95" customHeight="1" x14ac:dyDescent="0.25">
      <c r="A2" s="179" t="s">
        <v>624</v>
      </c>
      <c r="B2" s="179"/>
      <c r="C2" s="179"/>
      <c r="D2" s="27" t="s">
        <v>618</v>
      </c>
      <c r="E2" s="28" t="s">
        <v>620</v>
      </c>
    </row>
    <row r="3" spans="1:5" s="35" customFormat="1" ht="18.95" customHeight="1" x14ac:dyDescent="0.25">
      <c r="A3" s="179" t="s">
        <v>673</v>
      </c>
      <c r="B3" s="179"/>
      <c r="C3" s="179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29">
        <v>2022</v>
      </c>
      <c r="D7" s="129">
        <v>2021</v>
      </c>
      <c r="E7" s="32"/>
    </row>
    <row r="8" spans="1: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7081791.8300000001</v>
      </c>
      <c r="D9" s="34">
        <v>7974134.1799999997</v>
      </c>
    </row>
    <row r="10" spans="1:5" x14ac:dyDescent="0.2">
      <c r="A10" s="33">
        <v>1113</v>
      </c>
      <c r="B10" s="29" t="s">
        <v>488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639</v>
      </c>
      <c r="C15" s="135">
        <f>SUM(C8:C14)</f>
        <v>7081791.8300000001</v>
      </c>
      <c r="D15" s="135">
        <f>SUM(D8:D14)</f>
        <v>7974134.1799999997</v>
      </c>
    </row>
    <row r="18" spans="1:5" x14ac:dyDescent="0.2">
      <c r="A18" s="31" t="s">
        <v>178</v>
      </c>
      <c r="B18" s="31"/>
      <c r="C18" s="31"/>
      <c r="D18" s="31"/>
      <c r="E18" s="130"/>
    </row>
    <row r="19" spans="1:5" x14ac:dyDescent="0.2">
      <c r="A19" s="32" t="s">
        <v>146</v>
      </c>
      <c r="B19" s="32" t="s">
        <v>661</v>
      </c>
      <c r="C19" s="144" t="s">
        <v>660</v>
      </c>
      <c r="D19" s="144" t="s">
        <v>181</v>
      </c>
      <c r="E19" s="130"/>
    </row>
    <row r="20" spans="1:5" x14ac:dyDescent="0.2">
      <c r="A20" s="133">
        <v>1230</v>
      </c>
      <c r="B20" s="134" t="s">
        <v>230</v>
      </c>
      <c r="C20" s="135">
        <f>SUM(C21:C27)</f>
        <v>2773861.99</v>
      </c>
      <c r="D20" s="135">
        <f>SUM(D21:D27)</f>
        <v>2773861.99</v>
      </c>
      <c r="E20" s="130"/>
    </row>
    <row r="21" spans="1:5" x14ac:dyDescent="0.2">
      <c r="A21" s="33">
        <v>1231</v>
      </c>
      <c r="B21" s="29" t="s">
        <v>231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232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233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234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235</v>
      </c>
      <c r="C25" s="34">
        <v>0</v>
      </c>
      <c r="D25" s="132">
        <v>0</v>
      </c>
      <c r="E25" s="130"/>
    </row>
    <row r="26" spans="1:5" x14ac:dyDescent="0.2">
      <c r="A26" s="33">
        <v>1236</v>
      </c>
      <c r="B26" s="29" t="s">
        <v>236</v>
      </c>
      <c r="C26" s="34">
        <v>2773861.99</v>
      </c>
      <c r="D26" s="132">
        <v>2773861.99</v>
      </c>
      <c r="E26" s="130"/>
    </row>
    <row r="27" spans="1:5" x14ac:dyDescent="0.2">
      <c r="A27" s="33">
        <v>1239</v>
      </c>
      <c r="B27" s="29" t="s">
        <v>237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238</v>
      </c>
      <c r="C28" s="135">
        <f>SUM(C29:C36)</f>
        <v>253512.12</v>
      </c>
      <c r="D28" s="135">
        <f>SUM(D29:D36)</f>
        <v>253512.12</v>
      </c>
      <c r="E28" s="130"/>
    </row>
    <row r="29" spans="1:5" x14ac:dyDescent="0.2">
      <c r="A29" s="33">
        <v>1241</v>
      </c>
      <c r="B29" s="29" t="s">
        <v>239</v>
      </c>
      <c r="C29" s="34">
        <v>253512.12</v>
      </c>
      <c r="D29" s="132">
        <v>253512.12</v>
      </c>
      <c r="E29" s="130"/>
    </row>
    <row r="30" spans="1:5" x14ac:dyDescent="0.2">
      <c r="A30" s="33">
        <v>1242</v>
      </c>
      <c r="B30" s="29" t="s">
        <v>240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241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242</v>
      </c>
      <c r="C32" s="34">
        <v>0</v>
      </c>
      <c r="D32" s="132">
        <v>0</v>
      </c>
      <c r="E32" s="130"/>
    </row>
    <row r="33" spans="1:6" x14ac:dyDescent="0.2">
      <c r="A33" s="33">
        <v>1245</v>
      </c>
      <c r="B33" s="29" t="s">
        <v>243</v>
      </c>
      <c r="C33" s="34">
        <v>0</v>
      </c>
      <c r="D33" s="132">
        <v>0</v>
      </c>
      <c r="E33" s="130"/>
    </row>
    <row r="34" spans="1:6" x14ac:dyDescent="0.2">
      <c r="A34" s="33">
        <v>1246</v>
      </c>
      <c r="B34" s="29" t="s">
        <v>244</v>
      </c>
      <c r="C34" s="34">
        <v>0</v>
      </c>
      <c r="D34" s="132">
        <v>0</v>
      </c>
    </row>
    <row r="35" spans="1:6" x14ac:dyDescent="0.2">
      <c r="A35" s="33">
        <v>1247</v>
      </c>
      <c r="B35" s="29" t="s">
        <v>245</v>
      </c>
      <c r="C35" s="34">
        <v>0</v>
      </c>
      <c r="D35" s="132">
        <v>0</v>
      </c>
    </row>
    <row r="36" spans="1:6" x14ac:dyDescent="0.2">
      <c r="A36" s="33">
        <v>1248</v>
      </c>
      <c r="B36" s="29" t="s">
        <v>246</v>
      </c>
      <c r="C36" s="34">
        <v>0</v>
      </c>
      <c r="D36" s="132">
        <v>0</v>
      </c>
    </row>
    <row r="37" spans="1:6" x14ac:dyDescent="0.2">
      <c r="A37" s="133">
        <v>1250</v>
      </c>
      <c r="B37" s="134" t="s">
        <v>248</v>
      </c>
      <c r="C37" s="135">
        <f>SUM(C38:C42)</f>
        <v>0</v>
      </c>
      <c r="D37" s="135">
        <f>SUM(D38:D42)</f>
        <v>0</v>
      </c>
      <c r="E37" s="134"/>
    </row>
    <row r="38" spans="1:6" x14ac:dyDescent="0.2">
      <c r="A38" s="33">
        <v>1251</v>
      </c>
      <c r="B38" s="29" t="s">
        <v>249</v>
      </c>
      <c r="C38" s="34">
        <v>0</v>
      </c>
      <c r="D38" s="132">
        <v>0</v>
      </c>
    </row>
    <row r="39" spans="1:6" x14ac:dyDescent="0.2">
      <c r="A39" s="33">
        <v>1252</v>
      </c>
      <c r="B39" s="29" t="s">
        <v>250</v>
      </c>
      <c r="C39" s="34">
        <v>0</v>
      </c>
      <c r="D39" s="132">
        <v>0</v>
      </c>
    </row>
    <row r="40" spans="1:6" x14ac:dyDescent="0.2">
      <c r="A40" s="33">
        <v>1253</v>
      </c>
      <c r="B40" s="29" t="s">
        <v>251</v>
      </c>
      <c r="C40" s="34">
        <v>0</v>
      </c>
      <c r="D40" s="132">
        <v>0</v>
      </c>
    </row>
    <row r="41" spans="1:6" x14ac:dyDescent="0.2">
      <c r="A41" s="33">
        <v>1254</v>
      </c>
      <c r="B41" s="29" t="s">
        <v>252</v>
      </c>
      <c r="C41" s="34">
        <v>0</v>
      </c>
      <c r="D41" s="132">
        <v>0</v>
      </c>
    </row>
    <row r="42" spans="1:6" x14ac:dyDescent="0.2">
      <c r="A42" s="33">
        <v>1259</v>
      </c>
      <c r="B42" s="29" t="s">
        <v>253</v>
      </c>
      <c r="C42" s="34">
        <v>0</v>
      </c>
      <c r="D42" s="132">
        <v>0</v>
      </c>
    </row>
    <row r="43" spans="1:6" x14ac:dyDescent="0.2">
      <c r="B43" s="136" t="s">
        <v>640</v>
      </c>
      <c r="C43" s="135">
        <f>C20+C28+C37</f>
        <v>3027374.1100000003</v>
      </c>
      <c r="D43" s="135">
        <f>D20+D28+D37</f>
        <v>3027374.1100000003</v>
      </c>
    </row>
    <row r="44" spans="1:6" s="130" customFormat="1" x14ac:dyDescent="0.2">
      <c r="F44" s="167"/>
    </row>
    <row r="45" spans="1:6" x14ac:dyDescent="0.2">
      <c r="A45" s="31" t="s">
        <v>186</v>
      </c>
      <c r="B45" s="31"/>
      <c r="C45" s="31"/>
      <c r="D45" s="31"/>
      <c r="E45" s="31"/>
    </row>
    <row r="46" spans="1:6" x14ac:dyDescent="0.2">
      <c r="A46" s="32" t="s">
        <v>146</v>
      </c>
      <c r="B46" s="32" t="s">
        <v>661</v>
      </c>
      <c r="C46" s="129">
        <v>2022</v>
      </c>
      <c r="D46" s="129">
        <v>2021</v>
      </c>
      <c r="E46" s="32"/>
    </row>
    <row r="47" spans="1:6" s="130" customFormat="1" x14ac:dyDescent="0.2">
      <c r="A47" s="133">
        <v>3210</v>
      </c>
      <c r="B47" s="134" t="s">
        <v>641</v>
      </c>
      <c r="C47" s="135">
        <v>-404536.43</v>
      </c>
      <c r="D47" s="135">
        <v>-3905683.82</v>
      </c>
      <c r="F47" s="167"/>
    </row>
    <row r="48" spans="1:6" x14ac:dyDescent="0.2">
      <c r="A48" s="131"/>
      <c r="B48" s="136" t="s">
        <v>629</v>
      </c>
      <c r="C48" s="135">
        <f>C51+C63+C95+C98+C49</f>
        <v>3839916.6800000006</v>
      </c>
      <c r="D48" s="135">
        <f>D51+D63+D95+D98+D49</f>
        <v>865627.83000000007</v>
      </c>
    </row>
    <row r="49" spans="1:6" s="130" customFormat="1" x14ac:dyDescent="0.2">
      <c r="A49" s="153">
        <v>5100</v>
      </c>
      <c r="B49" s="154" t="s">
        <v>361</v>
      </c>
      <c r="C49" s="155">
        <f>SUM(C50:C50)</f>
        <v>0</v>
      </c>
      <c r="D49" s="155">
        <f>SUM(D50:D50)</f>
        <v>0</v>
      </c>
      <c r="F49" s="167"/>
    </row>
    <row r="50" spans="1:6" s="130" customFormat="1" x14ac:dyDescent="0.2">
      <c r="A50" s="156">
        <v>5130</v>
      </c>
      <c r="B50" s="157" t="s">
        <v>662</v>
      </c>
      <c r="C50" s="158">
        <v>0</v>
      </c>
      <c r="D50" s="158">
        <v>0</v>
      </c>
      <c r="F50" s="167"/>
    </row>
    <row r="51" spans="1:6" x14ac:dyDescent="0.2">
      <c r="A51" s="133">
        <v>5400</v>
      </c>
      <c r="B51" s="134" t="s">
        <v>426</v>
      </c>
      <c r="C51" s="135">
        <f>C52+C54+C56+C58+C60</f>
        <v>0</v>
      </c>
      <c r="D51" s="135">
        <f>D52+D54+D56+D58+D60</f>
        <v>0</v>
      </c>
    </row>
    <row r="52" spans="1:6" x14ac:dyDescent="0.2">
      <c r="A52" s="131">
        <v>5410</v>
      </c>
      <c r="B52" s="130" t="s">
        <v>630</v>
      </c>
      <c r="C52" s="132">
        <f>C53</f>
        <v>0</v>
      </c>
      <c r="D52" s="132">
        <f>D53</f>
        <v>0</v>
      </c>
    </row>
    <row r="53" spans="1:6" x14ac:dyDescent="0.2">
      <c r="A53" s="131">
        <v>5411</v>
      </c>
      <c r="B53" s="130" t="s">
        <v>428</v>
      </c>
      <c r="C53" s="132">
        <v>0</v>
      </c>
      <c r="D53" s="132">
        <v>0</v>
      </c>
    </row>
    <row r="54" spans="1:6" x14ac:dyDescent="0.2">
      <c r="A54" s="131">
        <v>5420</v>
      </c>
      <c r="B54" s="130" t="s">
        <v>631</v>
      </c>
      <c r="C54" s="132">
        <f>C55</f>
        <v>0</v>
      </c>
      <c r="D54" s="132">
        <f>D55</f>
        <v>0</v>
      </c>
    </row>
    <row r="55" spans="1:6" x14ac:dyDescent="0.2">
      <c r="A55" s="131">
        <v>5421</v>
      </c>
      <c r="B55" s="130" t="s">
        <v>431</v>
      </c>
      <c r="C55" s="132">
        <v>0</v>
      </c>
      <c r="D55" s="132">
        <v>0</v>
      </c>
    </row>
    <row r="56" spans="1:6" x14ac:dyDescent="0.2">
      <c r="A56" s="131">
        <v>5430</v>
      </c>
      <c r="B56" s="130" t="s">
        <v>632</v>
      </c>
      <c r="C56" s="132">
        <f>C57</f>
        <v>0</v>
      </c>
      <c r="D56" s="132">
        <f>D57</f>
        <v>0</v>
      </c>
    </row>
    <row r="57" spans="1:6" x14ac:dyDescent="0.2">
      <c r="A57" s="131">
        <v>5431</v>
      </c>
      <c r="B57" s="130" t="s">
        <v>434</v>
      </c>
      <c r="C57" s="132">
        <v>0</v>
      </c>
      <c r="D57" s="132">
        <v>0</v>
      </c>
    </row>
    <row r="58" spans="1:6" x14ac:dyDescent="0.2">
      <c r="A58" s="131">
        <v>5440</v>
      </c>
      <c r="B58" s="130" t="s">
        <v>633</v>
      </c>
      <c r="C58" s="132">
        <f>C59</f>
        <v>0</v>
      </c>
      <c r="D58" s="132">
        <f>D59</f>
        <v>0</v>
      </c>
    </row>
    <row r="59" spans="1:6" x14ac:dyDescent="0.2">
      <c r="A59" s="131">
        <v>5441</v>
      </c>
      <c r="B59" s="130" t="s">
        <v>633</v>
      </c>
      <c r="C59" s="132">
        <v>0</v>
      </c>
      <c r="D59" s="132">
        <v>0</v>
      </c>
    </row>
    <row r="60" spans="1:6" x14ac:dyDescent="0.2">
      <c r="A60" s="131">
        <v>5450</v>
      </c>
      <c r="B60" s="130" t="s">
        <v>634</v>
      </c>
      <c r="C60" s="132">
        <f>SUM(C61:C62)</f>
        <v>0</v>
      </c>
      <c r="D60" s="132">
        <f>SUM(D61:D62)</f>
        <v>0</v>
      </c>
    </row>
    <row r="61" spans="1:6" x14ac:dyDescent="0.2">
      <c r="A61" s="131">
        <v>5451</v>
      </c>
      <c r="B61" s="130" t="s">
        <v>438</v>
      </c>
      <c r="C61" s="132">
        <v>0</v>
      </c>
      <c r="D61" s="132">
        <v>0</v>
      </c>
    </row>
    <row r="62" spans="1:6" x14ac:dyDescent="0.2">
      <c r="A62" s="131">
        <v>5452</v>
      </c>
      <c r="B62" s="130" t="s">
        <v>439</v>
      </c>
      <c r="C62" s="132">
        <v>0</v>
      </c>
      <c r="D62" s="132">
        <v>0</v>
      </c>
    </row>
    <row r="63" spans="1:6" x14ac:dyDescent="0.2">
      <c r="A63" s="133">
        <v>5500</v>
      </c>
      <c r="B63" s="134" t="s">
        <v>440</v>
      </c>
      <c r="C63" s="135">
        <f>C64+C73+C76+C82+C84+C86</f>
        <v>2397431.0500000003</v>
      </c>
      <c r="D63" s="135">
        <f>D64+D73+D76+D82+D84+D86</f>
        <v>0</v>
      </c>
    </row>
    <row r="64" spans="1:6" x14ac:dyDescent="0.2">
      <c r="A64" s="33">
        <v>5510</v>
      </c>
      <c r="B64" s="29" t="s">
        <v>441</v>
      </c>
      <c r="C64" s="34">
        <f>SUM(C65:C72)</f>
        <v>2397402.9900000002</v>
      </c>
      <c r="D64" s="34">
        <f>SUM(D65:D72)</f>
        <v>0</v>
      </c>
    </row>
    <row r="65" spans="1:4" x14ac:dyDescent="0.2">
      <c r="A65" s="33">
        <v>5511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444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445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446</v>
      </c>
      <c r="C69" s="34">
        <v>2397402.9900000002</v>
      </c>
      <c r="D69" s="34">
        <v>0</v>
      </c>
    </row>
    <row r="70" spans="1:4" x14ac:dyDescent="0.2">
      <c r="A70" s="33">
        <v>5516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448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28.06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28.06</v>
      </c>
      <c r="D94" s="34">
        <v>0</v>
      </c>
    </row>
    <row r="95" spans="1:4" x14ac:dyDescent="0.2">
      <c r="A95" s="133">
        <v>5600</v>
      </c>
      <c r="B95" s="134" t="s">
        <v>79</v>
      </c>
      <c r="C95" s="135">
        <f>C96</f>
        <v>0</v>
      </c>
      <c r="D95" s="135">
        <f>D96</f>
        <v>0</v>
      </c>
    </row>
    <row r="96" spans="1:4" x14ac:dyDescent="0.2">
      <c r="A96" s="33">
        <v>5610</v>
      </c>
      <c r="B96" s="29" t="s">
        <v>467</v>
      </c>
      <c r="C96" s="34">
        <f>C97</f>
        <v>0</v>
      </c>
      <c r="D96" s="34">
        <f>D97</f>
        <v>0</v>
      </c>
    </row>
    <row r="97" spans="1:6" x14ac:dyDescent="0.2">
      <c r="A97" s="33">
        <v>5611</v>
      </c>
      <c r="B97" s="29" t="s">
        <v>468</v>
      </c>
      <c r="C97" s="34">
        <v>0</v>
      </c>
      <c r="D97" s="34">
        <v>0</v>
      </c>
    </row>
    <row r="98" spans="1:6" x14ac:dyDescent="0.2">
      <c r="A98" s="133">
        <v>2110</v>
      </c>
      <c r="B98" s="139" t="s">
        <v>642</v>
      </c>
      <c r="C98" s="135">
        <f>SUM(C99:C103)</f>
        <v>1442485.6300000001</v>
      </c>
      <c r="D98" s="135">
        <f>SUM(D99:D103)</f>
        <v>865627.83000000007</v>
      </c>
    </row>
    <row r="99" spans="1:6" x14ac:dyDescent="0.2">
      <c r="A99" s="131">
        <v>2111</v>
      </c>
      <c r="B99" s="130" t="s">
        <v>643</v>
      </c>
      <c r="C99" s="132">
        <v>907734.17</v>
      </c>
      <c r="D99" s="132">
        <v>714107.05</v>
      </c>
    </row>
    <row r="100" spans="1:6" x14ac:dyDescent="0.2">
      <c r="A100" s="131">
        <v>2112</v>
      </c>
      <c r="B100" s="130" t="s">
        <v>644</v>
      </c>
      <c r="C100" s="132">
        <v>9766.0499999999993</v>
      </c>
      <c r="D100" s="132">
        <v>16920</v>
      </c>
    </row>
    <row r="101" spans="1:6" x14ac:dyDescent="0.2">
      <c r="A101" s="131">
        <v>2112</v>
      </c>
      <c r="B101" s="130" t="s">
        <v>645</v>
      </c>
      <c r="C101" s="132">
        <v>524985.41</v>
      </c>
      <c r="D101" s="132">
        <v>134600.78</v>
      </c>
    </row>
    <row r="102" spans="1:6" x14ac:dyDescent="0.2">
      <c r="A102" s="131">
        <v>2115</v>
      </c>
      <c r="B102" s="130" t="s">
        <v>646</v>
      </c>
      <c r="C102" s="132">
        <v>0</v>
      </c>
      <c r="D102" s="132">
        <v>0</v>
      </c>
    </row>
    <row r="103" spans="1:6" x14ac:dyDescent="0.2">
      <c r="A103" s="131">
        <v>2114</v>
      </c>
      <c r="B103" s="130" t="s">
        <v>647</v>
      </c>
      <c r="C103" s="132">
        <v>0</v>
      </c>
      <c r="D103" s="132">
        <v>0</v>
      </c>
    </row>
    <row r="104" spans="1:6" x14ac:dyDescent="0.2">
      <c r="A104" s="131"/>
      <c r="B104" s="136" t="s">
        <v>648</v>
      </c>
      <c r="C104" s="135">
        <f>+C105</f>
        <v>17575.16</v>
      </c>
      <c r="D104" s="135">
        <f>+D105</f>
        <v>6861591.5099999998</v>
      </c>
    </row>
    <row r="105" spans="1:6" s="130" customFormat="1" x14ac:dyDescent="0.2">
      <c r="A105" s="153">
        <v>3100</v>
      </c>
      <c r="B105" s="159" t="s">
        <v>663</v>
      </c>
      <c r="C105" s="160">
        <f>SUM(C106:C109)</f>
        <v>17575.16</v>
      </c>
      <c r="D105" s="160">
        <f>SUM(D106:D109)</f>
        <v>6861591.5099999998</v>
      </c>
      <c r="F105" s="167"/>
    </row>
    <row r="106" spans="1:6" s="130" customFormat="1" x14ac:dyDescent="0.2">
      <c r="A106" s="156"/>
      <c r="B106" s="161" t="s">
        <v>664</v>
      </c>
      <c r="C106" s="162">
        <v>0</v>
      </c>
      <c r="D106" s="162">
        <v>0</v>
      </c>
      <c r="F106" s="167"/>
    </row>
    <row r="107" spans="1:6" s="130" customFormat="1" x14ac:dyDescent="0.2">
      <c r="A107" s="156"/>
      <c r="B107" s="161" t="s">
        <v>665</v>
      </c>
      <c r="C107" s="162">
        <v>0</v>
      </c>
      <c r="D107" s="162">
        <v>0</v>
      </c>
      <c r="F107" s="167"/>
    </row>
    <row r="108" spans="1:6" s="130" customFormat="1" x14ac:dyDescent="0.2">
      <c r="A108" s="156"/>
      <c r="B108" s="161" t="s">
        <v>666</v>
      </c>
      <c r="C108" s="162">
        <v>17575.16</v>
      </c>
      <c r="D108" s="162">
        <v>333500</v>
      </c>
      <c r="F108" s="167"/>
    </row>
    <row r="109" spans="1:6" s="130" customFormat="1" x14ac:dyDescent="0.2">
      <c r="A109" s="156"/>
      <c r="B109" s="161" t="s">
        <v>667</v>
      </c>
      <c r="C109" s="162">
        <v>0</v>
      </c>
      <c r="D109" s="162">
        <v>6528091.5099999998</v>
      </c>
      <c r="F109" s="167"/>
    </row>
    <row r="110" spans="1:6" s="130" customFormat="1" x14ac:dyDescent="0.2">
      <c r="A110" s="156"/>
      <c r="B110" s="164" t="s">
        <v>668</v>
      </c>
      <c r="C110" s="155">
        <f>+C111</f>
        <v>0</v>
      </c>
      <c r="D110" s="155">
        <f>+D111</f>
        <v>0</v>
      </c>
      <c r="F110" s="167"/>
    </row>
    <row r="111" spans="1:6" s="130" customFormat="1" x14ac:dyDescent="0.2">
      <c r="A111" s="153">
        <v>1270</v>
      </c>
      <c r="B111" s="163" t="s">
        <v>254</v>
      </c>
      <c r="C111" s="160">
        <f>+C112</f>
        <v>0</v>
      </c>
      <c r="D111" s="160">
        <f>+D112</f>
        <v>0</v>
      </c>
      <c r="F111" s="167"/>
    </row>
    <row r="112" spans="1:6" s="130" customFormat="1" x14ac:dyDescent="0.2">
      <c r="A112" s="156">
        <v>1273</v>
      </c>
      <c r="B112" s="157" t="s">
        <v>669</v>
      </c>
      <c r="C112" s="162">
        <v>0</v>
      </c>
      <c r="D112" s="162">
        <v>0</v>
      </c>
      <c r="F112" s="167"/>
    </row>
    <row r="113" spans="1:6" s="130" customFormat="1" x14ac:dyDescent="0.2">
      <c r="A113" s="156"/>
      <c r="B113" s="164" t="s">
        <v>670</v>
      </c>
      <c r="C113" s="155">
        <f>+C114+C116</f>
        <v>0</v>
      </c>
      <c r="D113" s="155">
        <f>+D114+D116</f>
        <v>0</v>
      </c>
      <c r="F113" s="167"/>
    </row>
    <row r="114" spans="1:6" s="130" customFormat="1" x14ac:dyDescent="0.2">
      <c r="A114" s="153">
        <v>4300</v>
      </c>
      <c r="B114" s="159" t="s">
        <v>671</v>
      </c>
      <c r="C114" s="160">
        <f>+C115</f>
        <v>0</v>
      </c>
      <c r="D114" s="165">
        <f>+D115</f>
        <v>0</v>
      </c>
      <c r="F114" s="167"/>
    </row>
    <row r="115" spans="1:6" s="130" customFormat="1" x14ac:dyDescent="0.2">
      <c r="A115" s="156">
        <v>4399</v>
      </c>
      <c r="B115" s="161" t="s">
        <v>354</v>
      </c>
      <c r="C115" s="162">
        <v>0</v>
      </c>
      <c r="D115" s="162">
        <v>0</v>
      </c>
      <c r="F115" s="167"/>
    </row>
    <row r="116" spans="1:6" x14ac:dyDescent="0.2">
      <c r="A116" s="133">
        <v>1120</v>
      </c>
      <c r="B116" s="140" t="s">
        <v>649</v>
      </c>
      <c r="C116" s="135">
        <f>SUM(C117:C125)</f>
        <v>0</v>
      </c>
      <c r="D116" s="135">
        <f>SUM(D117:D125)</f>
        <v>0</v>
      </c>
    </row>
    <row r="117" spans="1:6" x14ac:dyDescent="0.2">
      <c r="A117" s="131">
        <v>1124</v>
      </c>
      <c r="B117" s="141" t="s">
        <v>650</v>
      </c>
      <c r="C117" s="142">
        <v>0</v>
      </c>
      <c r="D117" s="132">
        <v>0</v>
      </c>
    </row>
    <row r="118" spans="1:6" x14ac:dyDescent="0.2">
      <c r="A118" s="131">
        <v>1124</v>
      </c>
      <c r="B118" s="141" t="s">
        <v>651</v>
      </c>
      <c r="C118" s="142">
        <v>0</v>
      </c>
      <c r="D118" s="132">
        <v>0</v>
      </c>
    </row>
    <row r="119" spans="1:6" x14ac:dyDescent="0.2">
      <c r="A119" s="131">
        <v>1124</v>
      </c>
      <c r="B119" s="141" t="s">
        <v>652</v>
      </c>
      <c r="C119" s="142">
        <v>0</v>
      </c>
      <c r="D119" s="132">
        <v>0</v>
      </c>
    </row>
    <row r="120" spans="1:6" x14ac:dyDescent="0.2">
      <c r="A120" s="131">
        <v>1124</v>
      </c>
      <c r="B120" s="141" t="s">
        <v>653</v>
      </c>
      <c r="C120" s="142">
        <v>0</v>
      </c>
      <c r="D120" s="132">
        <v>0</v>
      </c>
    </row>
    <row r="121" spans="1:6" x14ac:dyDescent="0.2">
      <c r="A121" s="131">
        <v>1124</v>
      </c>
      <c r="B121" s="141" t="s">
        <v>654</v>
      </c>
      <c r="C121" s="132">
        <v>0</v>
      </c>
      <c r="D121" s="132">
        <v>0</v>
      </c>
    </row>
    <row r="122" spans="1:6" x14ac:dyDescent="0.2">
      <c r="A122" s="131">
        <v>1124</v>
      </c>
      <c r="B122" s="141" t="s">
        <v>655</v>
      </c>
      <c r="C122" s="132">
        <v>0</v>
      </c>
      <c r="D122" s="132">
        <v>0</v>
      </c>
    </row>
    <row r="123" spans="1:6" x14ac:dyDescent="0.2">
      <c r="A123" s="131">
        <v>1122</v>
      </c>
      <c r="B123" s="141" t="s">
        <v>656</v>
      </c>
      <c r="C123" s="132">
        <v>0</v>
      </c>
      <c r="D123" s="132">
        <v>0</v>
      </c>
    </row>
    <row r="124" spans="1:6" x14ac:dyDescent="0.2">
      <c r="A124" s="131">
        <v>1122</v>
      </c>
      <c r="B124" s="141" t="s">
        <v>657</v>
      </c>
      <c r="C124" s="142">
        <v>0</v>
      </c>
      <c r="D124" s="132">
        <v>0</v>
      </c>
    </row>
    <row r="125" spans="1:6" x14ac:dyDescent="0.2">
      <c r="A125" s="131">
        <v>1122</v>
      </c>
      <c r="B125" s="141" t="s">
        <v>658</v>
      </c>
      <c r="C125" s="132">
        <v>0</v>
      </c>
      <c r="D125" s="132">
        <v>0</v>
      </c>
    </row>
    <row r="126" spans="1:6" x14ac:dyDescent="0.2">
      <c r="A126" s="131"/>
      <c r="B126" s="143" t="s">
        <v>659</v>
      </c>
      <c r="C126" s="135">
        <f>C47+C48+C104-C110-C113</f>
        <v>3452955.4100000006</v>
      </c>
      <c r="D126" s="135">
        <f>D47+D48+D104-D110-D113</f>
        <v>3821535.52</v>
      </c>
    </row>
    <row r="128" spans="1:6" x14ac:dyDescent="0.2">
      <c r="B128" s="167" t="s">
        <v>680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151</v>
      </c>
    </row>
    <row r="7" spans="1:2" ht="14.1" customHeight="1" x14ac:dyDescent="0.2">
      <c r="B7" s="102" t="s">
        <v>152</v>
      </c>
    </row>
    <row r="8" spans="1:2" ht="14.1" customHeight="1" x14ac:dyDescent="0.2"/>
    <row r="9" spans="1:2" x14ac:dyDescent="0.2">
      <c r="A9" s="112" t="s">
        <v>29</v>
      </c>
      <c r="B9" s="104" t="s">
        <v>597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195</v>
      </c>
    </row>
    <row r="12" spans="1:2" ht="15" customHeight="1" x14ac:dyDescent="0.2"/>
    <row r="13" spans="1:2" x14ac:dyDescent="0.2">
      <c r="A13" s="112" t="s">
        <v>76</v>
      </c>
      <c r="B13" s="102" t="s">
        <v>598</v>
      </c>
    </row>
    <row r="14" spans="1:2" ht="15" customHeight="1" x14ac:dyDescent="0.2">
      <c r="B14" s="102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MARGARITA</cp:lastModifiedBy>
  <cp:lastPrinted>2019-02-13T21:19:08Z</cp:lastPrinted>
  <dcterms:created xsi:type="dcterms:W3CDTF">2012-12-11T20:36:24Z</dcterms:created>
  <dcterms:modified xsi:type="dcterms:W3CDTF">2023-01-18T18:26:48Z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