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Videos\CONTABILIDAD\AÑO 2023\PAGINA WEB 2023\4TO TRIMESTRE 2023\5. Información contable 4T 2023\"/>
    </mc:Choice>
  </mc:AlternateContent>
  <xr:revisionPtr revIDLastSave="0" documentId="13_ncr:1_{2117BA8D-2252-4E1F-AF8E-42D9511A775A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<sst xmlns="http://schemas.openxmlformats.org/spreadsheetml/2006/main" count="942" uniqueCount="671">
  <si>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</si>
  <si>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</si>
  <si>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</si>
  <si>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</si>
  <si>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</si>
  <si>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</si>
  <si>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</si>
  <si>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</si>
  <si>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</si>
  <si>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</si>
  <si>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</si>
  <si>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</si>
  <si>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</si>
  <si>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</si>
  <si>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</si>
  <si>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</si>
  <si>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</si>
  <si>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</si>
  <si>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</si>
  <si>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</si>
  <si>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</si>
  <si>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</si>
  <si>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</si>
  <si>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</si>
  <si>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</si>
  <si>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</si>
  <si>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</si>
  <si>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</si>
  <si>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</si>
  <si>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</si>
  <si>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</si>
  <si>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</si>
  <si>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</si>
  <si>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</si>
  <si>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</si>
  <si>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</si>
  <si>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</si>
  <si>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</si>
  <si>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</si>
  <si>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</si>
  <si>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</si>
  <si>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</si>
  <si>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</si>
  <si>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</si>
  <si>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</si>
  <si>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</si>
  <si>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</si>
  <si>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</si>
  <si>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</si>
  <si>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</si>
  <si>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</si>
  <si>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</si>
  <si>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</si>
  <si>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</si>
  <si>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</si>
  <si>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</si>
  <si>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</si>
  <si>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</si>
  <si>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</si>
  <si>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</si>
  <si>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</si>
  <si>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</si>
  <si>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</si>
  <si>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</si>
  <si>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</si>
  <si>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</si>
  <si>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</si>
  <si>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</si>
  <si>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</si>
  <si>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</si>
  <si>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</si>
  <si>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</si>
  <si>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</si>
  <si>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</si>
  <si>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</si>
  <si>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</si>
  <si>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</si>
  <si>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</si>
  <si>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</si>
  <si>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</si>
  <si>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</si>
  <si>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</si>
  <si>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</si>
  <si>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</si>
  <si>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</si>
  <si>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</si>
  <si>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</si>
  <si>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</si>
  <si>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</si>
  <si>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</si>
  <si>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</si>
  <si>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</si>
  <si>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</si>
  <si>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</si>
  <si>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</si>
  <si>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</si>
  <si>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</si>
  <si>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</si>
  <si>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</si>
  <si>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</si>
  <si>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</si>
  <si>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</si>
  <si>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</si>
  <si>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</si>
  <si>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</si>
  <si>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</si>
  <si>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</si>
  <si>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</si>
  <si>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</si>
  <si>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</si>
  <si>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</si>
  <si>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</si>
  <si>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</si>
  <si>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</si>
  <si>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</si>
  <si>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</si>
  <si>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</si>
  <si>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</si>
  <si>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</si>
  <si>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</si>
  <si>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</si>
  <si>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</si>
  <si>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</si>
  <si>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</si>
  <si>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</si>
  <si>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</si>
  <si>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</si>
  <si>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</si>
  <si>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</si>
  <si>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</si>
  <si>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</si>
  <si>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</si>
  <si>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</si>
  <si>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</si>
  <si>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</si>
  <si>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</si>
  <si>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</si>
  <si>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</si>
  <si>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</si>
  <si>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</si>
  <si>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</si>
  <si>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</si>
  <si>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</si>
  <si>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</si>
  <si>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</si>
  <si>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</si>
  <si>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</si>
  <si>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</si>
  <si>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</si>
  <si>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</si>
  <si>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</si>
  <si>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</si>
  <si>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</si>
  <si>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</si>
  <si>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</si>
  <si>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</si>
  <si>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</si>
  <si>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</si>
  <si>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</si>
  <si>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</si>
  <si>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</si>
  <si>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</si>
  <si>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</si>
  <si>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</si>
  <si>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</si>
  <si>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</si>
  <si>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</si>
  <si>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</si>
  <si>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</si>
  <si>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</si>
  <si>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</si>
  <si>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</si>
  <si>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</si>
  <si>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</si>
  <si>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</si>
  <si>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</si>
  <si>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</si>
  <si>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</si>
  <si>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</si>
  <si>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</si>
  <si>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</si>
  <si>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</si>
  <si>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</si>
  <si>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</si>
  <si>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</si>
  <si>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</si>
  <si>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</si>
  <si>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</si>
  <si>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</si>
  <si>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</si>
  <si>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</si>
  <si>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</si>
  <si>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</si>
  <si>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</si>
  <si>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</si>
  <si>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</si>
  <si>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</si>
  <si>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</si>
  <si>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</si>
  <si>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</si>
  <si>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</si>
  <si>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</si>
  <si>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</si>
  <si>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</si>
  <si>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</si>
  <si>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</si>
  <si>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</si>
  <si>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</si>
  <si>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</si>
  <si>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</si>
  <si>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</si>
  <si>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</si>
  <si>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</si>
  <si>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</si>
  <si>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</si>
  <si>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</si>
  <si>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</si>
  <si>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</si>
  <si>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</si>
  <si>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</si>
  <si>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</si>
  <si>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</si>
  <si>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</si>
  <si>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</si>
  <si>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</si>
  <si>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</si>
  <si>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</si>
  <si>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</si>
  <si>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</si>
  <si>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</si>
  <si>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</si>
  <si>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</si>
  <si>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</si>
  <si>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</si>
  <si>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</si>
  <si>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</si>
  <si>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</si>
  <si>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</si>
  <si>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</si>
  <si>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</si>
  <si>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</si>
  <si>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</si>
  <si>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</si>
  <si>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</si>
  <si>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</si>
  <si>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</si>
  <si>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</si>
  <si>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</si>
  <si>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</si>
  <si>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</si>
  <si>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</si>
  <si>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</si>
  <si>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</si>
  <si>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</si>
  <si>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</si>
  <si>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</si>
  <si>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</si>
  <si>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</si>
  <si>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</si>
  <si>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</si>
  <si>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</si>
  <si>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</si>
  <si>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</si>
  <si>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</si>
  <si>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</si>
  <si>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</si>
  <si>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</si>
  <si>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</si>
  <si>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</si>
  <si>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</si>
  <si>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</si>
  <si>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</si>
  <si>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</si>
  <si>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</si>
  <si>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</si>
  <si>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</si>
  <si>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</si>
  <si>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</si>
  <si>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</si>
  <si>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</si>
  <si>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</si>
  <si>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</si>
  <si>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</si>
  <si>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</si>
  <si>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</si>
  <si>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</si>
  <si>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</si>
  <si>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</si>
  <si>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</si>
  <si>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</si>
  <si>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</si>
  <si>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</si>
  <si>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</si>
  <si>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</si>
  <si>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</si>
  <si>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</si>
  <si>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</si>
  <si>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</si>
  <si>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</si>
  <si>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</si>
  <si>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</si>
  <si>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</si>
  <si>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</si>
  <si>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</si>
  <si>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</si>
  <si>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</si>
  <si>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</si>
  <si>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</si>
  <si>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</si>
  <si>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</si>
  <si>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</si>
  <si>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</si>
  <si>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</si>
  <si>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</si>
  <si>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</si>
  <si>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</si>
  <si>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</si>
  <si>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</si>
  <si>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</si>
  <si>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</si>
  <si>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</si>
  <si>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</si>
  <si>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</si>
  <si>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</si>
  <si>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</si>
  <si>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</si>
  <si>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</si>
  <si>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</si>
  <si>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</si>
  <si>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</si>
  <si>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</si>
  <si>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</si>
  <si>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</si>
  <si>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</si>
  <si>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</si>
  <si>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</si>
  <si>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</si>
  <si>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</si>
  <si>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</si>
  <si>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</si>
  <si>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</si>
  <si>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</si>
  <si>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</si>
  <si>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</si>
  <si>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</si>
  <si>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</si>
  <si>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</si>
  <si>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</si>
  <si>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</si>
  <si>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</si>
  <si>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</si>
  <si>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</si>
  <si>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</si>
  <si>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</si>
  <si>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</si>
  <si>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</si>
  <si>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</si>
  <si>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</si>
  <si>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</si>
  <si>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</si>
  <si>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</si>
  <si>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</si>
  <si>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</si>
  <si>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</si>
  <si>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</si>
  <si>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</si>
  <si>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</si>
  <si>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</si>
  <si>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</si>
  <si>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</si>
  <si>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</si>
  <si>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</si>
  <si>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</si>
  <si>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</si>
  <si>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</si>
  <si>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</si>
  <si>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</si>
  <si>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</si>
  <si>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</si>
  <si>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</si>
  <si>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</si>
  <si>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</si>
  <si>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</si>
  <si>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</si>
  <si>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</si>
  <si>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</si>
  <si>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</si>
  <si>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</si>
  <si>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</si>
  <si>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</si>
  <si>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</si>
  <si>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</si>
  <si>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</si>
  <si>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</si>
  <si>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</si>
  <si>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</si>
  <si>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</si>
  <si>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</si>
  <si>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</si>
  <si>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</si>
  <si>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</si>
  <si>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</si>
  <si>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</si>
  <si>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</si>
  <si>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</si>
  <si>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</si>
  <si>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</si>
  <si>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</si>
  <si>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</si>
  <si>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</si>
  <si>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</si>
  <si>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</si>
  <si>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</si>
  <si>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</si>
  <si>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</si>
  <si>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</si>
  <si>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</si>
  <si>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</si>
  <si>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</si>
  <si>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</si>
  <si>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</si>
  <si>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</si>
  <si>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</si>
  <si>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</si>
  <si>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</si>
  <si>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</si>
  <si>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</si>
  <si>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</si>
  <si>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</si>
  <si>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</si>
  <si>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</si>
  <si>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</si>
  <si>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</si>
  <si>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</si>
  <si>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</si>
  <si>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</si>
  <si>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</si>
  <si>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</si>
  <si>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</si>
  <si>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</si>
  <si>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</si>
  <si>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</si>
  <si>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</si>
  <si>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</si>
  <si>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</si>
  <si>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</si>
  <si>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</si>
  <si>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</si>
  <si>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</si>
  <si>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</si>
  <si>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</si>
  <si>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</si>
  <si>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</si>
  <si>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</si>
  <si>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</si>
  <si>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</si>
  <si>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</si>
  <si>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</si>
  <si>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</si>
  <si>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</si>
  <si>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</si>
  <si>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</si>
  <si>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</si>
  <si>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</si>
  <si>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</si>
  <si>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</si>
  <si>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</si>
  <si>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</si>
  <si>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</si>
  <si>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</si>
  <si>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</si>
  <si>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</si>
  <si>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</si>
  <si>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</si>
  <si>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</si>
  <si>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</si>
  <si>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</si>
  <si>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</si>
  <si>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</si>
  <si>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</si>
  <si>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</si>
  <si>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</si>
  <si>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</si>
  <si>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</si>
  <si>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</si>
  <si>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</si>
  <si>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</si>
  <si>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</si>
  <si>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</si>
  <si>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</si>
  <si>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</si>
  <si>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</si>
  <si>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</si>
  <si>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</si>
  <si>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</si>
  <si>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</si>
  <si>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</si>
  <si>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</si>
  <si>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</si>
  <si>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</si>
  <si>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</si>
  <si>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</si>
  <si>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</si>
  <si>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</si>
  <si>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</si>
  <si>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</si>
  <si>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</si>
  <si>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</si>
  <si>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</si>
  <si>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</si>
  <si>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</si>
  <si>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</si>
  <si>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</si>
  <si>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</si>
  <si>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</si>
  <si>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</si>
  <si>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</si>
  <si>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</si>
  <si>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</si>
  <si>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</si>
  <si>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</si>
  <si>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</si>
  <si>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</si>
  <si>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</si>
  <si>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</si>
  <si>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</si>
  <si>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</si>
  <si>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</si>
  <si>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</si>
  <si>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</si>
  <si>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</si>
  <si>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</si>
  <si>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</si>
  <si>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</si>
  <si>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</si>
  <si>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</si>
  <si>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</si>
  <si>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</si>
  <si>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</si>
  <si>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</si>
  <si>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</si>
  <si>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</si>
  <si>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</si>
  <si>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</si>
  <si>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</si>
  <si>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</si>
  <si>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</si>
  <si>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</si>
  <si>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</si>
  <si>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</si>
  <si>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</si>
  <si>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</si>
  <si>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</si>
  <si>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</si>
  <si>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</si>
  <si>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</si>
  <si>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</si>
  <si>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</si>
  <si>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</si>
  <si>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</si>
  <si>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</si>
  <si>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</si>
  <si>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</si>
  <si>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</si>
  <si>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</si>
  <si>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</si>
  <si>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</si>
  <si>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</si>
  <si>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</si>
  <si>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</si>
  <si>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</si>
  <si>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</si>
  <si>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</si>
  <si>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</si>
  <si>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</si>
  <si>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</si>
  <si>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</si>
  <si>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</si>
  <si>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</si>
  <si>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</si>
  <si>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</si>
  <si>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</si>
  <si>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</si>
  <si>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</si>
  <si>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</si>
  <si>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</si>
  <si>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</si>
  <si>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</si>
  <si>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</si>
  <si>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</si>
  <si>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</si>
  <si>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</si>
  <si>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</si>
  <si>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</si>
  <si>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</si>
  <si>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</si>
  <si>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</si>
  <si>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</si>
  <si>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</si>
  <si>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</si>
  <si>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</si>
  <si>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</si>
  <si>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</si>
  <si>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</si>
  <si>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</si>
  <si>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</si>
  <si>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</si>
  <si>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</si>
  <si>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</si>
  <si>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</si>
  <si>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</si>
  <si>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</si>
  <si>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</si>
  <si>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</si>
  <si>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</si>
  <si>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</si>
  <si>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</si>
  <si>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</si>
  <si>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</si>
  <si>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</si>
  <si>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</si>
  <si>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</si>
  <si>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</si>
  <si>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</si>
  <si>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</si>
  <si>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</si>
  <si>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</si>
  <si>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</si>
  <si>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</si>
  <si>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</si>
  <si>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</si>
  <si>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</si>
  <si>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</si>
  <si>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</si>
  <si>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</si>
  <si>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</si>
  <si>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</si>
  <si>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</si>
  <si>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</si>
  <si>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</si>
  <si>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</si>
  <si>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</si>
  <si>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</si>
  <si>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</si>
  <si>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</si>
  <si>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</si>
  <si>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</si>
  <si>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</si>
  <si>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</si>
  <si>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</si>
  <si>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</si>
  <si>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</si>
  <si>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</si>
  <si>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</si>
  <si>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</si>
  <si>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</si>
  <si>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</si>
  <si>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</si>
  <si>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</si>
  <si>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</si>
  <si>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</si>
  <si>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</si>
  <si>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TECNOLÓGICO SUPERIOR DE ABASOLO</t>
  </si>
  <si>
    <t>Correspondiente del 1 de Enero al 31 de Diciembre de 2023</t>
  </si>
  <si>
    <t>"Bajo protesta de decir verdad declaramos que los Estados Financieros y sus notas, son razonablemente correctos y son responsabilidad del emisor"</t>
  </si>
  <si>
    <t>_________________________________________________</t>
  </si>
  <si>
    <t>__________________________________________</t>
  </si>
  <si>
    <t>HUGO GARCÍA VARGAS</t>
  </si>
  <si>
    <t>J. GUADALUPE MÁRQUEZ GONZÁLEZ</t>
  </si>
  <si>
    <t>ENCARGADO DEL DESPACHO DE LA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</si>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</sst>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3" fillId="0" borderId="0" xfId="9" applyFont="1" applyAlignment="1">
      <alignment horizontal="center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47624</xdr:colOff>
      <xdr:row>0</xdr:row>
      <xdr:rowOff>47625</xdr:rowOff>
    </xdr:from>
    <xdr:ext cx="866775" cy="780404"/>
    <xdr:pic>
      <xdr:nvPicPr>
        <xdr:cNvPr id="2" name="Imagen 9">
          <a:extLst>
            <a:ext uri="{FF2B5EF4-FFF2-40B4-BE49-F238E27FC236}">
              <a16:creationId xmlns:a16="http://schemas.microsoft.com/office/drawing/2014/main" id="{449DA93B-7995-4BEA-9C26-132724B48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625"/>
          <a:ext cx="866775" cy="780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G39" sqref="G3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4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D38" sqref="D38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60749091.359999999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3.71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3.71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30000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30000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60719095.07</v>
      </c>
    </row>
    <row r="22" spans="1:3" x14ac:dyDescent="0.2">
      <c r="B22" s="39" t="s">
        <v>664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D44" sqref="D44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60212322.75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0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2373639.35</v>
      </c>
    </row>
    <row r="31" spans="1:3" x14ac:dyDescent="0.2">
      <c r="A31" s="90" t="s">
        <v>556</v>
      </c>
      <c r="B31" s="77" t="s">
        <v>439</v>
      </c>
      <c r="C31" s="150">
        <v>2373604.6800000002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34.67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62585962.100000001</v>
      </c>
    </row>
    <row r="39" spans="1:3" x14ac:dyDescent="0.2">
      <c r="B39" s="39" t="s">
        <v>664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5"/>
  <sheetViews>
    <sheetView showGridLines="0" topLeftCell="A28" workbookViewId="0">
      <selection activeCell="C56" sqref="C5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90"/>
      <c r="C1" s="190"/>
      <c r="D1" s="190"/>
      <c r="E1" s="190"/>
      <c r="F1" s="190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90"/>
      <c r="C2" s="190"/>
      <c r="D2" s="190"/>
      <c r="E2" s="190"/>
      <c r="F2" s="190"/>
      <c r="G2" s="27" t="s">
        <v>606</v>
      </c>
      <c r="H2" s="28" t="s">
        <v>608</v>
      </c>
    </row>
    <row r="3" spans="1:10" ht="18.95" customHeight="1" x14ac:dyDescent="0.2">
      <c r="A3" s="191" t="s">
        <v>663</v>
      </c>
      <c r="B3" s="192"/>
      <c r="C3" s="192"/>
      <c r="D3" s="192"/>
      <c r="E3" s="192"/>
      <c r="F3" s="192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150724305.38999999</v>
      </c>
      <c r="E36" s="34">
        <v>-150724305.38999999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141151042.66999999</v>
      </c>
      <c r="E37" s="34">
        <v>-141151042.66999999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62484010.829999998</v>
      </c>
      <c r="E38" s="34">
        <v>-62484010.829999998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40233549.810000002</v>
      </c>
      <c r="E39" s="34">
        <v>-40233549.810000002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101013393.06</v>
      </c>
      <c r="E40" s="34">
        <v>-101013393.06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149134984.56</v>
      </c>
      <c r="E41" s="34">
        <v>-149134984.56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185788444.09999999</v>
      </c>
      <c r="E42" s="34">
        <v>-185788444.09999999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93826083.920000002</v>
      </c>
      <c r="E43" s="34">
        <v>-93826083.920000002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53928345.579999998</v>
      </c>
      <c r="E44" s="34">
        <v>-53928345.579999998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168888856.55000001</v>
      </c>
      <c r="E45" s="34">
        <v>-168888856.55000001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7550871.4400000004</v>
      </c>
      <c r="E46" s="34">
        <v>-7550871.4400000004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154991497.12</v>
      </c>
      <c r="E47" s="34">
        <v>-154991497.12</v>
      </c>
      <c r="F47" s="34">
        <f t="shared" si="0"/>
        <v>0</v>
      </c>
    </row>
    <row r="49" spans="1:6" x14ac:dyDescent="0.2">
      <c r="B49" s="29" t="s">
        <v>664</v>
      </c>
    </row>
    <row r="53" spans="1:6" s="130" customFormat="1" x14ac:dyDescent="0.2">
      <c r="A53" s="189" t="s">
        <v>665</v>
      </c>
      <c r="B53" s="189"/>
      <c r="C53" s="189" t="s">
        <v>666</v>
      </c>
      <c r="D53" s="189"/>
      <c r="E53" s="189"/>
      <c r="F53" s="189"/>
    </row>
    <row r="54" spans="1:6" s="130" customFormat="1" x14ac:dyDescent="0.2">
      <c r="A54" s="189" t="s">
        <v>667</v>
      </c>
      <c r="B54" s="189"/>
      <c r="C54" s="189" t="s">
        <v>668</v>
      </c>
      <c r="D54" s="189"/>
      <c r="E54" s="189"/>
      <c r="F54" s="189"/>
    </row>
    <row r="55" spans="1:6" s="130" customFormat="1" x14ac:dyDescent="0.2">
      <c r="A55" s="189" t="s">
        <v>669</v>
      </c>
      <c r="B55" s="189"/>
      <c r="C55" s="189" t="s">
        <v>670</v>
      </c>
      <c r="D55" s="189"/>
      <c r="E55" s="189"/>
      <c r="F55" s="189"/>
    </row>
  </sheetData>
  <sheetProtection formatCells="0" formatColumns="0" formatRows="0" insertColumns="0" insertRows="0" insertHyperlinks="0" deleteColumns="0" deleteRows="0" sort="0" autoFilter="0" pivotTables="0"/>
  <mergeCells count="9">
    <mergeCell ref="A54:B54"/>
    <mergeCell ref="C54:F54"/>
    <mergeCell ref="A55:B55"/>
    <mergeCell ref="C55:F55"/>
    <mergeCell ref="A1:F1"/>
    <mergeCell ref="A2:F2"/>
    <mergeCell ref="A3:F3"/>
    <mergeCell ref="A53:B53"/>
    <mergeCell ref="C53:F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3" t="s">
        <v>34</v>
      </c>
      <c r="B5" s="193"/>
      <c r="C5" s="193"/>
      <c r="D5" s="193"/>
      <c r="E5" s="193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4" t="s">
        <v>36</v>
      </c>
      <c r="C10" s="194"/>
      <c r="D10" s="194"/>
      <c r="E10" s="194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4" t="s">
        <v>38</v>
      </c>
      <c r="C12" s="194"/>
      <c r="D12" s="194"/>
      <c r="E12" s="194"/>
    </row>
    <row r="13" spans="1:8" s="119" customFormat="1" ht="26.1" customHeight="1" x14ac:dyDescent="0.2">
      <c r="A13" s="123" t="s">
        <v>595</v>
      </c>
      <c r="B13" s="194" t="s">
        <v>39</v>
      </c>
      <c r="C13" s="194"/>
      <c r="D13" s="194"/>
      <c r="E13" s="194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showGridLines="0" topLeftCell="C1" zoomScale="89" zoomScaleNormal="89" workbookViewId="0">
      <selection activeCell="I126" sqref="I12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6995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1324.54</v>
      </c>
      <c r="D20" s="24">
        <v>1324.54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53056529.350000001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53056529.350000001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32207140.930000003</v>
      </c>
      <c r="D62" s="24">
        <f t="shared" ref="D62:E62" si="0">SUM(D63:D70)</f>
        <v>2373604.6800000002</v>
      </c>
      <c r="E62" s="24">
        <f t="shared" si="0"/>
        <v>23695267.740000002</v>
      </c>
    </row>
    <row r="63" spans="1:9" x14ac:dyDescent="0.2">
      <c r="A63" s="22">
        <v>1241</v>
      </c>
      <c r="B63" s="20" t="s">
        <v>237</v>
      </c>
      <c r="C63" s="24">
        <v>10587869.41</v>
      </c>
      <c r="D63" s="24">
        <v>707286.04</v>
      </c>
      <c r="E63" s="24">
        <v>8493765.25</v>
      </c>
    </row>
    <row r="64" spans="1:9" x14ac:dyDescent="0.2">
      <c r="A64" s="22">
        <v>1242</v>
      </c>
      <c r="B64" s="20" t="s">
        <v>238</v>
      </c>
      <c r="C64" s="24">
        <v>624509.48</v>
      </c>
      <c r="D64" s="24">
        <v>62450.239999999998</v>
      </c>
      <c r="E64" s="24">
        <v>441630.88</v>
      </c>
    </row>
    <row r="65" spans="1:9" x14ac:dyDescent="0.2">
      <c r="A65" s="22">
        <v>1243</v>
      </c>
      <c r="B65" s="20" t="s">
        <v>239</v>
      </c>
      <c r="C65" s="24">
        <v>6483457.1699999999</v>
      </c>
      <c r="D65" s="24">
        <v>615630.61</v>
      </c>
      <c r="E65" s="24">
        <v>4612176.91</v>
      </c>
    </row>
    <row r="66" spans="1:9" x14ac:dyDescent="0.2">
      <c r="A66" s="22">
        <v>1244</v>
      </c>
      <c r="B66" s="20" t="s">
        <v>240</v>
      </c>
      <c r="C66" s="24">
        <v>606267.23</v>
      </c>
      <c r="D66" s="24">
        <v>0</v>
      </c>
      <c r="E66" s="24">
        <v>606267.23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242</v>
      </c>
      <c r="C68" s="24">
        <v>13905037.640000001</v>
      </c>
      <c r="D68" s="24">
        <v>988237.79</v>
      </c>
      <c r="E68" s="24">
        <v>9541427.4700000007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2723584.59</v>
      </c>
      <c r="D110" s="24">
        <f>SUM(D111:D119)</f>
        <v>2723584.59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28239</v>
      </c>
      <c r="D111" s="24">
        <f>C111</f>
        <v>28239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48121.35</v>
      </c>
      <c r="D112" s="24">
        <f t="shared" ref="D112:D119" si="1">C112</f>
        <v>48121.35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1753060.01</v>
      </c>
      <c r="D117" s="24">
        <f t="shared" si="1"/>
        <v>1753060.01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894164.23</v>
      </c>
      <c r="D119" s="24">
        <f t="shared" si="1"/>
        <v>894164.23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0.61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showGridLines="0" topLeftCell="C7" zoomScaleNormal="100" workbookViewId="0">
      <selection activeCell="F189" sqref="F189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6663133.4400000004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6663133.4400000004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6663133.4400000004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53907084.879999995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26562101.34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26562101.34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27344983.539999999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27344983.539999999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148876.75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148876.75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148876.75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62585962.06000001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59017822.530000009</v>
      </c>
      <c r="D99" s="57">
        <f>C99/$C$98</f>
        <v>0.94298818117424976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49046399.080000006</v>
      </c>
      <c r="D100" s="57">
        <f t="shared" ref="D100:D163" si="0">C100/$C$98</f>
        <v>0.7836645385906208</v>
      </c>
      <c r="E100" s="56"/>
    </row>
    <row r="101" spans="1:5" x14ac:dyDescent="0.2">
      <c r="A101" s="54">
        <v>5111</v>
      </c>
      <c r="B101" s="51" t="s">
        <v>361</v>
      </c>
      <c r="C101" s="55">
        <v>29057516.260000002</v>
      </c>
      <c r="D101" s="57">
        <f t="shared" si="0"/>
        <v>0.46428169039157846</v>
      </c>
      <c r="E101" s="56"/>
    </row>
    <row r="102" spans="1:5" x14ac:dyDescent="0.2">
      <c r="A102" s="54">
        <v>5112</v>
      </c>
      <c r="B102" s="51" t="s">
        <v>362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363</v>
      </c>
      <c r="C103" s="55">
        <v>8627919.1699999999</v>
      </c>
      <c r="D103" s="57">
        <f t="shared" si="0"/>
        <v>0.13785709903649915</v>
      </c>
      <c r="E103" s="56"/>
    </row>
    <row r="104" spans="1:5" x14ac:dyDescent="0.2">
      <c r="A104" s="54">
        <v>5114</v>
      </c>
      <c r="B104" s="51" t="s">
        <v>364</v>
      </c>
      <c r="C104" s="55">
        <v>6635807.0300000003</v>
      </c>
      <c r="D104" s="57">
        <f t="shared" si="0"/>
        <v>0.10602708357568066</v>
      </c>
      <c r="E104" s="56"/>
    </row>
    <row r="105" spans="1:5" x14ac:dyDescent="0.2">
      <c r="A105" s="54">
        <v>5115</v>
      </c>
      <c r="B105" s="51" t="s">
        <v>365</v>
      </c>
      <c r="C105" s="55">
        <v>2310799.67</v>
      </c>
      <c r="D105" s="57">
        <f t="shared" si="0"/>
        <v>3.692201244401546E-2</v>
      </c>
      <c r="E105" s="56"/>
    </row>
    <row r="106" spans="1:5" x14ac:dyDescent="0.2">
      <c r="A106" s="54">
        <v>5116</v>
      </c>
      <c r="B106" s="51" t="s">
        <v>366</v>
      </c>
      <c r="C106" s="55">
        <v>2414356.9500000002</v>
      </c>
      <c r="D106" s="57">
        <f t="shared" si="0"/>
        <v>3.8576653142846966E-2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878235</v>
      </c>
      <c r="D107" s="57">
        <f t="shared" si="0"/>
        <v>1.4032459853506003E-2</v>
      </c>
      <c r="E107" s="56"/>
    </row>
    <row r="108" spans="1:5" x14ac:dyDescent="0.2">
      <c r="A108" s="54">
        <v>5121</v>
      </c>
      <c r="B108" s="51" t="s">
        <v>368</v>
      </c>
      <c r="C108" s="55">
        <v>270104.24</v>
      </c>
      <c r="D108" s="57">
        <f t="shared" si="0"/>
        <v>4.31573201257266E-3</v>
      </c>
      <c r="E108" s="56"/>
    </row>
    <row r="109" spans="1:5" x14ac:dyDescent="0.2">
      <c r="A109" s="54">
        <v>5122</v>
      </c>
      <c r="B109" s="51" t="s">
        <v>369</v>
      </c>
      <c r="C109" s="55">
        <v>88242.95</v>
      </c>
      <c r="D109" s="57">
        <f t="shared" si="0"/>
        <v>1.4099479674915456E-3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125926.41</v>
      </c>
      <c r="D111" s="57">
        <f t="shared" si="0"/>
        <v>2.0120551934517945E-3</v>
      </c>
      <c r="E111" s="56"/>
    </row>
    <row r="112" spans="1:5" x14ac:dyDescent="0.2">
      <c r="A112" s="54">
        <v>5125</v>
      </c>
      <c r="B112" s="51" t="s">
        <v>372</v>
      </c>
      <c r="C112" s="55">
        <v>112011.12</v>
      </c>
      <c r="D112" s="57">
        <f t="shared" si="0"/>
        <v>1.7897163567225666E-3</v>
      </c>
      <c r="E112" s="56"/>
    </row>
    <row r="113" spans="1:5" x14ac:dyDescent="0.2">
      <c r="A113" s="54">
        <v>5126</v>
      </c>
      <c r="B113" s="51" t="s">
        <v>373</v>
      </c>
      <c r="C113" s="55">
        <v>190948.8</v>
      </c>
      <c r="D113" s="57">
        <f t="shared" si="0"/>
        <v>3.0509844974012045E-3</v>
      </c>
      <c r="E113" s="56"/>
    </row>
    <row r="114" spans="1:5" x14ac:dyDescent="0.2">
      <c r="A114" s="54">
        <v>5127</v>
      </c>
      <c r="B114" s="51" t="s">
        <v>374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91001.48</v>
      </c>
      <c r="D116" s="57">
        <f t="shared" si="0"/>
        <v>1.4540238258662311E-3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9093188.4500000011</v>
      </c>
      <c r="D117" s="57">
        <f t="shared" si="0"/>
        <v>0.1452911827301229</v>
      </c>
      <c r="E117" s="56"/>
    </row>
    <row r="118" spans="1:5" x14ac:dyDescent="0.2">
      <c r="A118" s="54">
        <v>5131</v>
      </c>
      <c r="B118" s="51" t="s">
        <v>378</v>
      </c>
      <c r="C118" s="55">
        <v>1601812.55</v>
      </c>
      <c r="D118" s="57">
        <f t="shared" si="0"/>
        <v>2.5593799268666222E-2</v>
      </c>
      <c r="E118" s="56"/>
    </row>
    <row r="119" spans="1:5" x14ac:dyDescent="0.2">
      <c r="A119" s="54">
        <v>5132</v>
      </c>
      <c r="B119" s="51" t="s">
        <v>379</v>
      </c>
      <c r="C119" s="55">
        <v>398847.45</v>
      </c>
      <c r="D119" s="57">
        <f t="shared" si="0"/>
        <v>6.3727941038540289E-3</v>
      </c>
      <c r="E119" s="56"/>
    </row>
    <row r="120" spans="1:5" x14ac:dyDescent="0.2">
      <c r="A120" s="54">
        <v>5133</v>
      </c>
      <c r="B120" s="51" t="s">
        <v>380</v>
      </c>
      <c r="C120" s="55">
        <v>2436076.12</v>
      </c>
      <c r="D120" s="57">
        <f t="shared" si="0"/>
        <v>3.8923682561028281E-2</v>
      </c>
      <c r="E120" s="56"/>
    </row>
    <row r="121" spans="1:5" x14ac:dyDescent="0.2">
      <c r="A121" s="54">
        <v>5134</v>
      </c>
      <c r="B121" s="51" t="s">
        <v>381</v>
      </c>
      <c r="C121" s="55">
        <v>155839.39000000001</v>
      </c>
      <c r="D121" s="57">
        <f t="shared" si="0"/>
        <v>2.4900055039594926E-3</v>
      </c>
      <c r="E121" s="56"/>
    </row>
    <row r="122" spans="1:5" x14ac:dyDescent="0.2">
      <c r="A122" s="54">
        <v>5135</v>
      </c>
      <c r="B122" s="51" t="s">
        <v>382</v>
      </c>
      <c r="C122" s="55">
        <v>2675565.9700000002</v>
      </c>
      <c r="D122" s="57">
        <f t="shared" si="0"/>
        <v>4.2750257117322644E-2</v>
      </c>
      <c r="E122" s="56"/>
    </row>
    <row r="123" spans="1:5" x14ac:dyDescent="0.2">
      <c r="A123" s="54">
        <v>5136</v>
      </c>
      <c r="B123" s="51" t="s">
        <v>383</v>
      </c>
      <c r="C123" s="55">
        <v>99249.24</v>
      </c>
      <c r="D123" s="57">
        <f t="shared" si="0"/>
        <v>1.5858067325840832E-3</v>
      </c>
      <c r="E123" s="56"/>
    </row>
    <row r="124" spans="1:5" x14ac:dyDescent="0.2">
      <c r="A124" s="54">
        <v>5137</v>
      </c>
      <c r="B124" s="51" t="s">
        <v>384</v>
      </c>
      <c r="C124" s="55">
        <v>68105.5</v>
      </c>
      <c r="D124" s="57">
        <f t="shared" si="0"/>
        <v>1.0881913093340086E-3</v>
      </c>
      <c r="E124" s="56"/>
    </row>
    <row r="125" spans="1:5" x14ac:dyDescent="0.2">
      <c r="A125" s="54">
        <v>5138</v>
      </c>
      <c r="B125" s="51" t="s">
        <v>385</v>
      </c>
      <c r="C125" s="55">
        <v>152335.66</v>
      </c>
      <c r="D125" s="57">
        <f t="shared" si="0"/>
        <v>2.4340228221459408E-3</v>
      </c>
      <c r="E125" s="56"/>
    </row>
    <row r="126" spans="1:5" x14ac:dyDescent="0.2">
      <c r="A126" s="54">
        <v>5139</v>
      </c>
      <c r="B126" s="51" t="s">
        <v>386</v>
      </c>
      <c r="C126" s="55">
        <v>1505356.57</v>
      </c>
      <c r="D126" s="57">
        <f t="shared" si="0"/>
        <v>2.4052623311228202E-2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1194500.1800000002</v>
      </c>
      <c r="D127" s="57">
        <f t="shared" si="0"/>
        <v>1.9085752470415888E-2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1194500.1800000002</v>
      </c>
      <c r="D137" s="57">
        <f t="shared" si="0"/>
        <v>1.9085752470415888E-2</v>
      </c>
      <c r="E137" s="56"/>
    </row>
    <row r="138" spans="1:5" x14ac:dyDescent="0.2">
      <c r="A138" s="54">
        <v>5241</v>
      </c>
      <c r="B138" s="51" t="s">
        <v>396</v>
      </c>
      <c r="C138" s="55">
        <v>160283.4</v>
      </c>
      <c r="D138" s="57">
        <f t="shared" si="0"/>
        <v>2.5610120021218059E-3</v>
      </c>
      <c r="E138" s="56"/>
    </row>
    <row r="139" spans="1:5" x14ac:dyDescent="0.2">
      <c r="A139" s="54">
        <v>5242</v>
      </c>
      <c r="B139" s="51" t="s">
        <v>397</v>
      </c>
      <c r="C139" s="55">
        <v>714216.78</v>
      </c>
      <c r="D139" s="57">
        <f t="shared" si="0"/>
        <v>1.1411772808018731E-2</v>
      </c>
      <c r="E139" s="56"/>
    </row>
    <row r="140" spans="1:5" x14ac:dyDescent="0.2">
      <c r="A140" s="54">
        <v>5243</v>
      </c>
      <c r="B140" s="51" t="s">
        <v>398</v>
      </c>
      <c r="C140" s="55">
        <v>320000</v>
      </c>
      <c r="D140" s="57">
        <f t="shared" si="0"/>
        <v>5.1129676602753487E-3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2373639.35</v>
      </c>
      <c r="D185" s="57">
        <f t="shared" si="1"/>
        <v>3.7926066355334374E-2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2373604.6800000002</v>
      </c>
      <c r="D186" s="57">
        <f t="shared" si="1"/>
        <v>3.7925512397244433E-2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2373604.6800000002</v>
      </c>
      <c r="D191" s="57">
        <f t="shared" si="1"/>
        <v>3.7925512397244433E-2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34.67</v>
      </c>
      <c r="D204" s="57">
        <f t="shared" si="1"/>
        <v>5.5395808994295733E-7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34.67</v>
      </c>
      <c r="D213" s="57">
        <f t="shared" si="1"/>
        <v>5.5395808994295733E-7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showGridLines="0" workbookViewId="0">
      <selection activeCell="D37" sqref="D37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80309878.939999998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-1866866.99</v>
      </c>
    </row>
    <row r="15" spans="1:5" x14ac:dyDescent="0.2">
      <c r="A15" s="33">
        <v>3220</v>
      </c>
      <c r="B15" s="29" t="s">
        <v>469</v>
      </c>
      <c r="C15" s="34">
        <v>-13970738.449999999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4"/>
  <sheetViews>
    <sheetView showGridLines="0" workbookViewId="0">
      <selection activeCell="C22" sqref="C2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5619136.6200000001</v>
      </c>
      <c r="D9" s="34">
        <v>7081791.8300000001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5619136.6200000001</v>
      </c>
      <c r="D15" s="135">
        <f>SUM(D8:D14)</f>
        <v>7081791.8300000001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-1866866.99</v>
      </c>
      <c r="D47" s="135">
        <v>-404536.43</v>
      </c>
    </row>
    <row r="48" spans="1:5" x14ac:dyDescent="0.2">
      <c r="A48" s="131"/>
      <c r="B48" s="136" t="s">
        <v>617</v>
      </c>
      <c r="C48" s="135">
        <f>C51+C63+C91+C94+C49</f>
        <v>2373639.35</v>
      </c>
      <c r="D48" s="135">
        <f>D51+D63+D91+D94+D49</f>
        <v>3839916.6800000006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2373639.35</v>
      </c>
      <c r="D63" s="135">
        <f>D64+D73+D76+D82</f>
        <v>2397431.0500000003</v>
      </c>
    </row>
    <row r="64" spans="1:4" x14ac:dyDescent="0.2">
      <c r="A64" s="33">
        <v>5510</v>
      </c>
      <c r="B64" s="29" t="s">
        <v>439</v>
      </c>
      <c r="C64" s="34">
        <f>SUM(C65:C72)</f>
        <v>2373604.6800000002</v>
      </c>
      <c r="D64" s="34">
        <f>SUM(D65:D72)</f>
        <v>2397402.9900000002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2373604.6800000002</v>
      </c>
      <c r="D69" s="34">
        <v>2397402.9900000002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34.67</v>
      </c>
      <c r="D82" s="34">
        <f>SUM(D83:D90)</f>
        <v>28.06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34.67</v>
      </c>
      <c r="D90" s="34">
        <v>28.06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1442485.6300000001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907734.17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9766.0499999999993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524985.41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30000</v>
      </c>
      <c r="D100" s="135">
        <f>+D101</f>
        <v>17575.16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30000</v>
      </c>
      <c r="D101" s="160">
        <f>SUM(D102:D105)</f>
        <v>17575.16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30000</v>
      </c>
      <c r="D104" s="162">
        <v>17575.16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155871.75</v>
      </c>
      <c r="D109" s="155">
        <f>+D110+D112</f>
        <v>8.08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148876.75</v>
      </c>
      <c r="D110" s="165">
        <f>+D111</f>
        <v>8.08</v>
      </c>
    </row>
    <row r="111" spans="1:4" s="130" customFormat="1" x14ac:dyDescent="0.2">
      <c r="A111" s="156">
        <v>4399</v>
      </c>
      <c r="B111" s="161" t="s">
        <v>352</v>
      </c>
      <c r="C111" s="162">
        <v>148876.75</v>
      </c>
      <c r="D111" s="162">
        <v>8.08</v>
      </c>
    </row>
    <row r="112" spans="1:4" x14ac:dyDescent="0.2">
      <c r="A112" s="133">
        <v>1120</v>
      </c>
      <c r="B112" s="140" t="s">
        <v>637</v>
      </c>
      <c r="C112" s="135">
        <f>SUM(C113:C121)</f>
        <v>6995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6995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380900.6100000001</v>
      </c>
      <c r="D122" s="135">
        <f>D47+D48+D100-D106-D109</f>
        <v>3452947.3300000005</v>
      </c>
    </row>
    <row r="124" spans="1:4" x14ac:dyDescent="0.2">
      <c r="B124" s="130" t="s">
        <v>664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MARGARITA</cp:lastModifiedBy>
  <cp:lastPrinted>2019-02-13T21:19:08Z</cp:lastPrinted>
  <dcterms:created xsi:type="dcterms:W3CDTF">2012-12-11T20:36:24Z</dcterms:created>
  <dcterms:modified xsi:type="dcterms:W3CDTF">2024-01-30T21:30:55Z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