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5. Información contable 3T 2025\"/>
    </mc:Choice>
  </mc:AlternateContent>
  <xr:revisionPtr revIDLastSave="0" documentId="13_ncr:1_{04DB2147-8BFF-4550-9ABB-B5371D520EA6}" xr6:coauthVersionLast="47" xr6:coauthVersionMax="47" xr10:uidLastSave="{00000000-0000-0000-0000-000000000000}"/>
  <bookViews>
    <workbookView xWindow="-120" yWindow="-120" windowWidth="29040" windowHeight="15840" tabRatio="863" activeTab="2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60" l="1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9" i="60"/>
  <c r="D68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5" i="60"/>
  <c r="D14" i="60"/>
  <c r="D13" i="60"/>
  <c r="D12" i="60"/>
  <c r="D11" i="60"/>
  <c r="D10" i="60"/>
  <c r="C43" i="65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<sst xmlns="http://schemas.openxmlformats.org/spreadsheetml/2006/main" count="860" uniqueCount="604">
  <si>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</si>
  <si>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</si>
  <si>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</si>
  <si>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</si>
  <si>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</si>
  <si>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</si>
  <si>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</si>
  <si>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</si>
  <si>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</si>
  <si>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</si>
  <si>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</si>
  <si>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</si>
  <si>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</si>
  <si>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</si>
  <si>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</si>
  <si>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</si>
  <si>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</si>
  <si>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</si>
  <si>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</si>
  <si>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</si>
  <si>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</si>
  <si>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</si>
  <si>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</si>
  <si>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</si>
  <si>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</si>
  <si>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</si>
  <si>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</si>
  <si>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</si>
  <si>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</si>
  <si>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</si>
  <si>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</si>
  <si>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</si>
  <si>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</si>
  <si>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</si>
  <si>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</si>
  <si>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</si>
  <si>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</si>
  <si>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</si>
  <si>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</si>
  <si>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</si>
  <si>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</si>
  <si>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</si>
  <si>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</si>
  <si>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</si>
  <si>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</si>
  <si>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</si>
  <si>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</si>
  <si>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</si>
  <si>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</si>
  <si>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</si>
  <si>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</si>
  <si>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</si>
  <si>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</si>
  <si>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</si>
  <si>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</si>
  <si>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</si>
  <si>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</si>
  <si>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</si>
  <si>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</si>
  <si>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</si>
  <si>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</si>
  <si>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</si>
  <si>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</si>
  <si>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</si>
  <si>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</si>
  <si>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</si>
  <si>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</si>
  <si>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</si>
  <si>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</si>
  <si>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</si>
  <si>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</si>
  <si>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</si>
  <si>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</si>
  <si>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</si>
  <si>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</si>
  <si>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</si>
  <si>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</si>
  <si>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</si>
  <si>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</si>
  <si>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</si>
  <si>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</si>
  <si>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</si>
  <si>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</si>
  <si>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</si>
  <si>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</si>
  <si>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</si>
  <si>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</si>
  <si>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</si>
  <si>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</si>
  <si>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</si>
  <si>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</si>
  <si>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</si>
  <si>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</si>
  <si>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</si>
  <si>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</si>
  <si>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</si>
  <si>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</si>
  <si>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</si>
  <si>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</si>
  <si>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</si>
  <si>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</si>
  <si>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</si>
  <si>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</si>
  <si>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</si>
  <si>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</si>
  <si>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</si>
  <si>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</si>
  <si>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</si>
  <si>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</si>
  <si>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</si>
  <si>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</si>
  <si>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</si>
  <si>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</si>
  <si>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</si>
  <si>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</si>
  <si>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</si>
  <si>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</si>
  <si>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</si>
  <si>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</si>
  <si>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</si>
  <si>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</si>
  <si>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</si>
  <si>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</si>
  <si>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</si>
  <si>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</si>
  <si>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</si>
  <si>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</si>
  <si>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</si>
  <si>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</si>
  <si>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</si>
  <si>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</si>
  <si>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</si>
  <si>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</si>
  <si>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</si>
  <si>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</si>
  <si>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</si>
  <si>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</si>
  <si>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</si>
  <si>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</si>
  <si>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</si>
  <si>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</si>
  <si>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</si>
  <si>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</si>
  <si>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</si>
  <si>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</si>
  <si>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</si>
  <si>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</si>
  <si>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</si>
  <si>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</si>
  <si>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</si>
  <si>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</si>
  <si>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</si>
  <si>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</si>
  <si>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</si>
  <si>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</si>
  <si>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</si>
  <si>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</si>
  <si>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</si>
  <si>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</si>
  <si>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</si>
  <si>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</si>
  <si>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</si>
  <si>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</si>
  <si>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</si>
  <si>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</si>
  <si>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</si>
  <si>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</si>
  <si>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</si>
  <si>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</si>
  <si>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</si>
  <si>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</si>
  <si>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</si>
  <si>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</si>
  <si>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</si>
  <si>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</si>
  <si>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</si>
  <si>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</si>
  <si>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</si>
  <si>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</si>
  <si>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</si>
  <si>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</si>
  <si>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</si>
  <si>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</si>
  <si>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</si>
  <si>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</si>
  <si>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</si>
  <si>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</si>
  <si>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</si>
  <si>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</si>
  <si>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</si>
  <si>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</si>
  <si>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</si>
  <si>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</si>
  <si>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</si>
  <si>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</si>
  <si>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</si>
  <si>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</si>
  <si>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</si>
  <si>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</si>
  <si>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</si>
  <si>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</si>
  <si>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</si>
  <si>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</si>
  <si>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</si>
  <si>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</si>
  <si>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</si>
  <si>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</si>
  <si>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</si>
  <si>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</si>
  <si>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</si>
  <si>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</si>
  <si>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</si>
  <si>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</si>
  <si>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</si>
  <si>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</si>
  <si>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</si>
  <si>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</si>
  <si>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</si>
  <si>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</si>
  <si>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</si>
  <si>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</si>
  <si>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</si>
  <si>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</si>
  <si>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</si>
  <si>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</si>
  <si>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</si>
  <si>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</si>
  <si>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</si>
  <si>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</si>
  <si>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</si>
  <si>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</si>
  <si>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</si>
  <si>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</si>
  <si>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</si>
  <si>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</si>
  <si>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</si>
  <si>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</si>
  <si>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</si>
  <si>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</si>
  <si>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</si>
  <si>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</si>
  <si>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</si>
  <si>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</si>
  <si>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</si>
  <si>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</si>
  <si>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</si>
  <si>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</si>
  <si>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</si>
  <si>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</si>
  <si>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</si>
  <si>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</si>
  <si>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</si>
  <si>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</si>
  <si>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</si>
  <si>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</si>
  <si>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</si>
  <si>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</si>
  <si>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</si>
  <si>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</si>
  <si>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</si>
  <si>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</si>
  <si>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</si>
  <si>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</si>
  <si>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</si>
  <si>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</si>
  <si>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</si>
  <si>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</si>
  <si>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</si>
  <si>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</si>
  <si>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</si>
  <si>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</si>
  <si>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</si>
  <si>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</si>
  <si>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</si>
  <si>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</si>
  <si>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</si>
  <si>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</si>
  <si>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</si>
  <si>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</si>
  <si>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</si>
  <si>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</si>
  <si>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</si>
  <si>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</si>
  <si>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</si>
  <si>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</si>
  <si>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</si>
  <si>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</si>
  <si>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</si>
  <si>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</si>
  <si>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</si>
  <si>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</si>
  <si>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</si>
  <si>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</si>
  <si>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</si>
  <si>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</si>
  <si>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</si>
  <si>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</si>
  <si>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</si>
  <si>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</si>
  <si>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</si>
  <si>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</si>
  <si>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</si>
  <si>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</si>
  <si>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</si>
  <si>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</si>
  <si>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</si>
  <si>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</si>
  <si>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</si>
  <si>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</si>
  <si>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</si>
  <si>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</si>
  <si>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</si>
  <si>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</si>
  <si>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</si>
  <si>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</si>
  <si>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</si>
  <si>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</si>
  <si>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</si>
  <si>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</si>
  <si>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</si>
  <si>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</si>
  <si>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</si>
  <si>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</si>
  <si>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</si>
  <si>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</si>
  <si>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</si>
  <si>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</si>
  <si>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</si>
  <si>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</si>
  <si>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</si>
  <si>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</si>
  <si>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</si>
  <si>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</si>
  <si>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</si>
  <si>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</si>
  <si>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</si>
  <si>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</si>
  <si>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</si>
  <si>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</si>
  <si>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</si>
  <si>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</si>
  <si>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</si>
  <si>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</si>
  <si>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</si>
  <si>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</si>
  <si>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</si>
  <si>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</si>
  <si>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</si>
  <si>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</si>
  <si>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</si>
  <si>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</si>
  <si>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</si>
  <si>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</si>
  <si>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</si>
  <si>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</si>
  <si>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</si>
  <si>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</si>
  <si>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</si>
  <si>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</si>
  <si>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</si>
  <si>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</si>
  <si>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</si>
  <si>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</si>
  <si>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</si>
  <si>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</si>
  <si>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</si>
  <si>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</si>
  <si>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</si>
  <si>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</si>
  <si>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</si>
  <si>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</si>
  <si>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</si>
  <si>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</si>
  <si>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</si>
  <si>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</si>
  <si>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</si>
  <si>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</si>
  <si>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</si>
  <si>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</si>
  <si>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</si>
  <si>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</si>
  <si>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</si>
  <si>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</si>
  <si>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</si>
  <si>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</si>
  <si>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</si>
  <si>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</si>
  <si>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</si>
  <si>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</si>
  <si>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</si>
  <si>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</si>
  <si>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</si>
  <si>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</si>
  <si>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</si>
  <si>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</si>
  <si>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</si>
  <si>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</si>
  <si>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</si>
  <si>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</si>
  <si>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</si>
  <si>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</si>
  <si>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</si>
  <si>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</si>
  <si>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</si>
  <si>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</si>
  <si>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</si>
  <si>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</si>
  <si>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</si>
  <si>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</si>
  <si>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</si>
  <si>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</si>
  <si>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</si>
  <si>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</si>
  <si>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</si>
  <si>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</si>
  <si>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</si>
  <si>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</si>
  <si>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</si>
  <si>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</si>
  <si>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</si>
  <si>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</si>
  <si>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</si>
  <si>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</si>
  <si>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</si>
  <si>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</si>
  <si>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</si>
  <si>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</si>
  <si>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</si>
  <si>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</si>
  <si>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</si>
  <si>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</si>
  <si>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</si>
  <si>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</si>
  <si>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</si>
  <si>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</si>
  <si>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</si>
  <si>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</si>
  <si>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</si>
  <si>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</si>
  <si>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</si>
  <si>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</si>
  <si>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</si>
  <si>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</si>
  <si>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</si>
  <si>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</si>
  <si>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</si>
  <si>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</si>
  <si>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</si>
  <si>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</si>
  <si>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</si>
  <si>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</si>
  <si>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</si>
  <si>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</si>
  <si>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</si>
  <si>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</si>
  <si>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</si>
  <si>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</si>
  <si>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</si>
  <si>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</si>
  <si>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</si>
  <si>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</si>
  <si>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</si>
  <si>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</si>
  <si>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</si>
  <si>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</si>
  <si>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</si>
  <si>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</si>
  <si>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</si>
  <si>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</si>
  <si>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</si>
  <si>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</si>
  <si>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</si>
  <si>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</si>
  <si>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</si>
  <si>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</si>
  <si>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</si>
  <si>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</si>
  <si>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</si>
  <si>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</si>
  <si>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</si>
  <si>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</si>
  <si>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</si>
  <si>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</si>
  <si>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</si>
  <si>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</si>
  <si>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</si>
  <si>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</si>
  <si>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</si>
  <si>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</si>
  <si>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</si>
  <si>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</si>
  <si>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</si>
  <si>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</si>
  <si>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</si>
  <si>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</si>
  <si>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</si>
  <si>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</si>
  <si>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</si>
  <si>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</si>
  <si>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</si>
  <si>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</si>
  <si>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</si>
  <si>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</si>
  <si>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</si>
  <si>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</si>
  <si>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</si>
  <si>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</si>
  <si>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</si>
  <si>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</si>
  <si>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</si>
  <si>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</si>
  <si>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</si>
  <si>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</si>
  <si>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</si>
  <si>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</si>
  <si>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</si>
  <si>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</si>
  <si>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</si>
  <si>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</si>
  <si>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</si>
  <si>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</si>
  <si>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</si>
  <si>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</si>
  <si>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</si>
  <si>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</si>
  <si>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</si>
  <si>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</si>
  <si>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</si>
  <si>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</si>
  <si>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</si>
  <si>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</si>
  <si>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</si>
  <si>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</si>
  <si>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</si>
  <si>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</si>
  <si>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</si>
  <si>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</si>
  <si>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</si>
  <si>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</si>
  <si>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</si>
  <si>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</si>
  <si>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</si>
  <si>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</si>
  <si>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</si>
  <si>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</si>
  <si>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</si>
  <si>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</si>
  <si>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</si>
  <si>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</si>
  <si>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</si>
  <si>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</si>
  <si>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</si>
  <si>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</si>
  <si>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</si>
  <si>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</si>
  <si>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</si>
  <si>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</si>
  <si>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</si>
  <si>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</si>
  <si>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</si>
  <si>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</si>
  <si>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</si>
  <si>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</si>
  <si>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</si>
  <si>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</si>
  <si>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</si>
  <si>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</si>
  <si>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</si>
  <si>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</si>
  <si>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</si>
  <si>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</si>
  <si>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</si>
  <si>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</si>
  <si>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</si>
  <si>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</si>
  <si>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</si>
  <si>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</si>
  <si>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</si>
  <si>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</si>
  <si>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</si>
  <si>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</si>
  <si>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</si>
  <si>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</si>
  <si>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</si>
  <si>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</si>
  <si>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</si>
  <si>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</si>
  <si>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</si>
  <si>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</si>
  <si>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</si>
  <si>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</si>
  <si>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</si>
  <si>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</si>
  <si>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</si>
  <si>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</si>
  <si>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TECNOLÓGICO SUPERIOR DE ABASOLO</t>
  </si>
  <si>
    <t>Del 1 de Enero al 31 de Diciembre de 2025</t>
  </si>
  <si>
    <t>"Bajo protesta de decir verdad declaramos que los Estados Financieros y sus notas, son razonablemente correctos y son responsabilidad del emisor."</t>
  </si>
  <si>
    <t>_____________________________________________________</t>
  </si>
  <si>
    <t>BRISEIDA ANABEL MAGDALENO GONZÁLEZ</t>
  </si>
  <si>
    <t>VÍCTOR HUGO SALAS PACHECO</t>
  </si>
  <si>
    <t>ENCARGADA DEL DESPACHO DE DIRECCIÓN GENERAL</t>
  </si>
  <si>
    <t>ENCARGADO DE DESPACHO DE SUBDIRECCIÓN DE 
 ADMINISTRACIÓN Y FINANZAS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</si>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</sst>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8" applyNumberFormat="1" applyFont="1" applyFill="1"/>
    <xf numFmtId="3" fontId="8" fillId="0" borderId="0" xfId="0" applyNumberFormat="1" applyFont="1"/>
    <xf numFmtId="3" fontId="9" fillId="0" borderId="0" xfId="18" applyNumberFormat="1" applyFont="1" applyFill="1"/>
    <xf numFmtId="3" fontId="8" fillId="0" borderId="0" xfId="17" applyNumberFormat="1" applyFont="1" applyFill="1"/>
    <xf numFmtId="3" fontId="9" fillId="0" borderId="0" xfId="17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0" fillId="0" borderId="0" xfId="12" applyAlignment="1" applyProtection="1">
      <alignment horizontal="center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10" fillId="0" borderId="0" xfId="12" applyAlignment="1" applyProtection="1">
      <alignment horizontal="center"/>
      <protection locked="0"/>
    </xf>
    <xf numFmtId="0" fontId="9" fillId="0" borderId="0" xfId="12" applyFont="1" applyAlignment="1" applyProtection="1">
      <alignment horizontal="center"/>
      <protection locked="0"/>
    </xf>
    <xf numFmtId="0" fontId="9" fillId="0" borderId="0" xfId="12" applyFont="1" applyAlignment="1" applyProtection="1">
      <alignment horizont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9">
    <cellStyle name="Hipervínculo" xfId="11" builtinId="8"/>
    <cellStyle name="Millares" xfId="17" builtinId="3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3" xfId="18" xr:uid="{00000000-0005-0000-0000-000005000000}"/>
    <cellStyle name="Millares 4" xfId="16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sqref="A1:D4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595</v>
      </c>
      <c r="B1" s="163"/>
      <c r="C1" s="103" t="s">
        <v>495</v>
      </c>
      <c r="D1" s="104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5" t="s">
        <v>501</v>
      </c>
    </row>
    <row r="3" spans="1:4" ht="16.350000000000001" customHeight="1" x14ac:dyDescent="0.2">
      <c r="A3" s="166" t="s">
        <v>596</v>
      </c>
      <c r="B3" s="167"/>
      <c r="C3" s="10" t="s">
        <v>497</v>
      </c>
      <c r="D3" s="106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597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showGridLines="0" zoomScaleNormal="100" workbookViewId="0">
      <selection activeCell="B35" sqref="B3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595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596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8">
        <v>4000</v>
      </c>
      <c r="B9" s="107" t="s">
        <v>550</v>
      </c>
      <c r="C9" s="140">
        <f>SUM(C10+C57+C69)</f>
        <v>66235864.119999997</v>
      </c>
      <c r="D9" s="111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8">
        <v>4100</v>
      </c>
      <c r="B10" s="107" t="s">
        <v>223</v>
      </c>
      <c r="C10" s="140">
        <f>SUM(C11+C21+C27+C30+C36+C39+C48)</f>
        <v>6586862.2199999997</v>
      </c>
      <c r="D10" s="111">
        <f t="shared" ref="D10:D41" si="0">C10/$C$94</f>
        <v>9.6805943861727611E-2</v>
      </c>
      <c r="E10" s="39"/>
    </row>
    <row r="11" spans="1:5" x14ac:dyDescent="0.2">
      <c r="A11" s="108">
        <v>4110</v>
      </c>
      <c r="B11" s="107" t="s">
        <v>224</v>
      </c>
      <c r="C11" s="140">
        <f>SUM(C12:C20)</f>
        <v>0</v>
      </c>
      <c r="D11" s="111">
        <f t="shared" si="0"/>
        <v>0</v>
      </c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111">
        <f t="shared" si="0"/>
        <v>0</v>
      </c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111">
        <f t="shared" si="0"/>
        <v>0</v>
      </c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111">
        <f t="shared" si="0"/>
        <v>0</v>
      </c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111">
        <f t="shared" si="0"/>
        <v>0</v>
      </c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111">
        <f t="shared" si="0"/>
        <v>0</v>
      </c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111">
        <f t="shared" si="0"/>
        <v>0</v>
      </c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111">
        <f t="shared" si="0"/>
        <v>0</v>
      </c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111">
        <f t="shared" si="0"/>
        <v>0</v>
      </c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111">
        <f t="shared" si="0"/>
        <v>0</v>
      </c>
      <c r="E20" s="39"/>
    </row>
    <row r="21" spans="1:5" x14ac:dyDescent="0.2">
      <c r="A21" s="108">
        <v>4120</v>
      </c>
      <c r="B21" s="107" t="s">
        <v>233</v>
      </c>
      <c r="C21" s="140">
        <f>SUM(C22:C26)</f>
        <v>0</v>
      </c>
      <c r="D21" s="111">
        <f t="shared" si="0"/>
        <v>0</v>
      </c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111">
        <f t="shared" si="0"/>
        <v>0</v>
      </c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111">
        <f t="shared" si="0"/>
        <v>0</v>
      </c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111">
        <f t="shared" si="0"/>
        <v>0</v>
      </c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111">
        <f t="shared" si="0"/>
        <v>0</v>
      </c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111">
        <f t="shared" si="0"/>
        <v>0</v>
      </c>
      <c r="E26" s="39"/>
    </row>
    <row r="27" spans="1:5" x14ac:dyDescent="0.2">
      <c r="A27" s="108">
        <v>4130</v>
      </c>
      <c r="B27" s="107" t="s">
        <v>238</v>
      </c>
      <c r="C27" s="140">
        <f>SUM(C28:C29)</f>
        <v>0</v>
      </c>
      <c r="D27" s="111">
        <f t="shared" si="0"/>
        <v>0</v>
      </c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111">
        <f t="shared" si="0"/>
        <v>0</v>
      </c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111">
        <f t="shared" si="0"/>
        <v>0</v>
      </c>
      <c r="E29" s="39"/>
    </row>
    <row r="30" spans="1:5" x14ac:dyDescent="0.2">
      <c r="A30" s="108">
        <v>4140</v>
      </c>
      <c r="B30" s="107" t="s">
        <v>240</v>
      </c>
      <c r="C30" s="140">
        <f>SUM(C31:C35)</f>
        <v>0</v>
      </c>
      <c r="D30" s="111">
        <f t="shared" si="0"/>
        <v>0</v>
      </c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111">
        <f t="shared" si="0"/>
        <v>0</v>
      </c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111">
        <f t="shared" si="0"/>
        <v>0</v>
      </c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111">
        <f t="shared" si="0"/>
        <v>0</v>
      </c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111">
        <f t="shared" si="0"/>
        <v>0</v>
      </c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111">
        <f t="shared" si="0"/>
        <v>0</v>
      </c>
      <c r="E35" s="39"/>
    </row>
    <row r="36" spans="1:5" x14ac:dyDescent="0.2">
      <c r="A36" s="108">
        <v>4150</v>
      </c>
      <c r="B36" s="107" t="s">
        <v>413</v>
      </c>
      <c r="C36" s="140">
        <f>SUM(C37:C38)</f>
        <v>0</v>
      </c>
      <c r="D36" s="111">
        <f t="shared" si="0"/>
        <v>0</v>
      </c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111">
        <f t="shared" si="0"/>
        <v>0</v>
      </c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111">
        <f t="shared" si="0"/>
        <v>0</v>
      </c>
      <c r="E38" s="39"/>
    </row>
    <row r="39" spans="1:5" x14ac:dyDescent="0.2">
      <c r="A39" s="108">
        <v>4160</v>
      </c>
      <c r="B39" s="107" t="s">
        <v>415</v>
      </c>
      <c r="C39" s="140">
        <f>SUM(C40:C47)</f>
        <v>0</v>
      </c>
      <c r="D39" s="111">
        <f t="shared" si="0"/>
        <v>0</v>
      </c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111">
        <f t="shared" si="0"/>
        <v>0</v>
      </c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111">
        <f t="shared" si="0"/>
        <v>0</v>
      </c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111">
        <f t="shared" ref="D42:D73" si="1">C42/$C$94</f>
        <v>0</v>
      </c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111">
        <f t="shared" si="1"/>
        <v>0</v>
      </c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111">
        <f t="shared" si="1"/>
        <v>0</v>
      </c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111">
        <f t="shared" si="1"/>
        <v>0</v>
      </c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111">
        <f t="shared" si="1"/>
        <v>0</v>
      </c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111">
        <f t="shared" si="1"/>
        <v>0</v>
      </c>
      <c r="E47" s="39"/>
    </row>
    <row r="48" spans="1:5" x14ac:dyDescent="0.2">
      <c r="A48" s="108">
        <v>4170</v>
      </c>
      <c r="B48" s="107" t="s">
        <v>493</v>
      </c>
      <c r="C48" s="140">
        <f>SUM(C49:C56)</f>
        <v>6586862.2199999997</v>
      </c>
      <c r="D48" s="111">
        <f t="shared" si="1"/>
        <v>9.6805943861727611E-2</v>
      </c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111">
        <f t="shared" si="1"/>
        <v>0</v>
      </c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111">
        <f t="shared" si="1"/>
        <v>0</v>
      </c>
      <c r="E50" s="39"/>
    </row>
    <row r="51" spans="1:5" ht="22.5" x14ac:dyDescent="0.2">
      <c r="A51" s="40">
        <v>4173</v>
      </c>
      <c r="B51" s="42" t="s">
        <v>419</v>
      </c>
      <c r="C51" s="141">
        <v>6586862.2199999997</v>
      </c>
      <c r="D51" s="111">
        <f t="shared" si="1"/>
        <v>9.6805943861727611E-2</v>
      </c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111">
        <f t="shared" si="1"/>
        <v>0</v>
      </c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111">
        <f t="shared" si="1"/>
        <v>0</v>
      </c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111">
        <f t="shared" si="1"/>
        <v>0</v>
      </c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111">
        <f t="shared" si="1"/>
        <v>0</v>
      </c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111">
        <f t="shared" si="1"/>
        <v>0</v>
      </c>
      <c r="E56" s="39"/>
    </row>
    <row r="57" spans="1:5" ht="33.75" x14ac:dyDescent="0.2">
      <c r="A57" s="108">
        <v>4200</v>
      </c>
      <c r="B57" s="109" t="s">
        <v>425</v>
      </c>
      <c r="C57" s="140">
        <f>+C58+C64</f>
        <v>59256287.43</v>
      </c>
      <c r="D57" s="111">
        <f t="shared" si="1"/>
        <v>0.87087912921351118</v>
      </c>
      <c r="E57" s="39"/>
    </row>
    <row r="58" spans="1:5" ht="22.5" x14ac:dyDescent="0.2">
      <c r="A58" s="108">
        <v>4210</v>
      </c>
      <c r="B58" s="109" t="s">
        <v>426</v>
      </c>
      <c r="C58" s="140">
        <f>SUM(C59:C63)</f>
        <v>27621929.98</v>
      </c>
      <c r="D58" s="111">
        <f t="shared" si="1"/>
        <v>0.40595459775632758</v>
      </c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111">
        <f t="shared" si="1"/>
        <v>0</v>
      </c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111">
        <f t="shared" si="1"/>
        <v>0</v>
      </c>
      <c r="E60" s="39"/>
    </row>
    <row r="61" spans="1:5" x14ac:dyDescent="0.2">
      <c r="A61" s="40">
        <v>4213</v>
      </c>
      <c r="B61" s="41" t="s">
        <v>254</v>
      </c>
      <c r="C61" s="141">
        <v>27621929.98</v>
      </c>
      <c r="D61" s="111">
        <f t="shared" si="1"/>
        <v>0.40595459775632758</v>
      </c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111">
        <f t="shared" si="1"/>
        <v>0</v>
      </c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111">
        <f t="shared" si="1"/>
        <v>0</v>
      </c>
      <c r="E63" s="39"/>
    </row>
    <row r="64" spans="1:5" x14ac:dyDescent="0.2">
      <c r="A64" s="108">
        <v>4220</v>
      </c>
      <c r="B64" s="107" t="s">
        <v>255</v>
      </c>
      <c r="C64" s="140">
        <f>SUM(C65:C68)</f>
        <v>31634357.449999999</v>
      </c>
      <c r="D64" s="111">
        <f t="shared" si="1"/>
        <v>0.46492453145718365</v>
      </c>
      <c r="E64" s="39"/>
    </row>
    <row r="65" spans="1:5" x14ac:dyDescent="0.2">
      <c r="A65" s="40">
        <v>4221</v>
      </c>
      <c r="B65" s="41" t="s">
        <v>256</v>
      </c>
      <c r="C65" s="141">
        <v>31634357.449999999</v>
      </c>
      <c r="D65" s="111">
        <f t="shared" si="1"/>
        <v>0.46492453145718365</v>
      </c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111">
        <f t="shared" si="1"/>
        <v>0</v>
      </c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111">
        <f t="shared" si="1"/>
        <v>0</v>
      </c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111">
        <f t="shared" si="1"/>
        <v>0</v>
      </c>
      <c r="E68" s="39"/>
    </row>
    <row r="69" spans="1:5" x14ac:dyDescent="0.2">
      <c r="A69" s="110">
        <v>4300</v>
      </c>
      <c r="B69" s="107" t="s">
        <v>260</v>
      </c>
      <c r="C69" s="140">
        <f>C70+C73+C79+C81+C83</f>
        <v>392714.47</v>
      </c>
      <c r="D69" s="111">
        <f t="shared" si="1"/>
        <v>5.7716547981032625E-3</v>
      </c>
      <c r="E69" s="41"/>
    </row>
    <row r="70" spans="1:5" x14ac:dyDescent="0.2">
      <c r="A70" s="110">
        <v>4310</v>
      </c>
      <c r="B70" s="107" t="s">
        <v>261</v>
      </c>
      <c r="C70" s="140">
        <f>SUM(C71:C72)</f>
        <v>0</v>
      </c>
      <c r="D70" s="111">
        <f t="shared" si="1"/>
        <v>0</v>
      </c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111">
        <f t="shared" si="1"/>
        <v>0</v>
      </c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111">
        <f t="shared" si="1"/>
        <v>0</v>
      </c>
      <c r="E72" s="41"/>
    </row>
    <row r="73" spans="1:5" x14ac:dyDescent="0.2">
      <c r="A73" s="110">
        <v>4320</v>
      </c>
      <c r="B73" s="107" t="s">
        <v>263</v>
      </c>
      <c r="C73" s="140">
        <f>SUM(C74:C78)</f>
        <v>0</v>
      </c>
      <c r="D73" s="111">
        <f t="shared" si="1"/>
        <v>0</v>
      </c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111">
        <f t="shared" ref="D74:D90" si="2">C74/$C$94</f>
        <v>0</v>
      </c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111">
        <f t="shared" si="2"/>
        <v>0</v>
      </c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111">
        <f t="shared" si="2"/>
        <v>0</v>
      </c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111">
        <f t="shared" si="2"/>
        <v>0</v>
      </c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111">
        <f t="shared" si="2"/>
        <v>0</v>
      </c>
      <c r="E78" s="41"/>
    </row>
    <row r="79" spans="1:5" x14ac:dyDescent="0.2">
      <c r="A79" s="110">
        <v>4330</v>
      </c>
      <c r="B79" s="107" t="s">
        <v>269</v>
      </c>
      <c r="C79" s="140">
        <f>SUM(C80)</f>
        <v>0</v>
      </c>
      <c r="D79" s="111">
        <f t="shared" si="2"/>
        <v>0</v>
      </c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111">
        <f t="shared" si="2"/>
        <v>0</v>
      </c>
      <c r="E80" s="41"/>
    </row>
    <row r="81" spans="1:5" x14ac:dyDescent="0.2">
      <c r="A81" s="110">
        <v>4340</v>
      </c>
      <c r="B81" s="107" t="s">
        <v>270</v>
      </c>
      <c r="C81" s="140">
        <f>SUM(C82)</f>
        <v>0</v>
      </c>
      <c r="D81" s="111">
        <f t="shared" si="2"/>
        <v>0</v>
      </c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111">
        <f t="shared" si="2"/>
        <v>0</v>
      </c>
      <c r="E82" s="41"/>
    </row>
    <row r="83" spans="1:5" x14ac:dyDescent="0.2">
      <c r="A83" s="110">
        <v>4390</v>
      </c>
      <c r="B83" s="107" t="s">
        <v>271</v>
      </c>
      <c r="C83" s="140">
        <f>SUM(C84:C90)</f>
        <v>392714.47</v>
      </c>
      <c r="D83" s="111">
        <f t="shared" si="2"/>
        <v>5.7716547981032625E-3</v>
      </c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111">
        <f t="shared" si="2"/>
        <v>0</v>
      </c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111">
        <f t="shared" si="2"/>
        <v>0</v>
      </c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111">
        <f t="shared" si="2"/>
        <v>0</v>
      </c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111">
        <f t="shared" si="2"/>
        <v>0</v>
      </c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111">
        <f t="shared" si="2"/>
        <v>0</v>
      </c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111">
        <f t="shared" si="2"/>
        <v>0</v>
      </c>
      <c r="E89" s="41"/>
    </row>
    <row r="90" spans="1:5" x14ac:dyDescent="0.2">
      <c r="A90" s="43">
        <v>4399</v>
      </c>
      <c r="B90" s="41" t="s">
        <v>271</v>
      </c>
      <c r="C90" s="141">
        <v>392714.47</v>
      </c>
      <c r="D90" s="111">
        <f t="shared" si="2"/>
        <v>5.7716547981032625E-3</v>
      </c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0">
        <v>5000</v>
      </c>
      <c r="B94" s="107" t="s">
        <v>277</v>
      </c>
      <c r="C94" s="140">
        <f>C95+C123+C156+C166+C181+C210</f>
        <v>68041919.299999997</v>
      </c>
      <c r="D94" s="111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0">
        <v>5100</v>
      </c>
      <c r="B95" s="107" t="s">
        <v>278</v>
      </c>
      <c r="C95" s="140">
        <f>C96+C103+C113</f>
        <v>64458650.890000001</v>
      </c>
      <c r="D95" s="111">
        <f>C95/$C$94</f>
        <v>0.94733734076193243</v>
      </c>
      <c r="E95" s="41"/>
    </row>
    <row r="96" spans="1:5" x14ac:dyDescent="0.2">
      <c r="A96" s="110">
        <v>5110</v>
      </c>
      <c r="B96" s="107" t="s">
        <v>279</v>
      </c>
      <c r="C96" s="140">
        <f>SUM(C97:C102)</f>
        <v>55321836.659999996</v>
      </c>
      <c r="D96" s="111">
        <f t="shared" ref="D96:D159" si="3">C96/$C$94</f>
        <v>0.81305520521964458</v>
      </c>
      <c r="E96" s="41"/>
    </row>
    <row r="97" spans="1:5" x14ac:dyDescent="0.2">
      <c r="A97" s="43">
        <v>5111</v>
      </c>
      <c r="B97" s="41" t="s">
        <v>280</v>
      </c>
      <c r="C97" s="141">
        <v>32528493.059999999</v>
      </c>
      <c r="D97" s="44">
        <f t="shared" si="3"/>
        <v>0.47806548367015272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3"/>
        <v>0</v>
      </c>
      <c r="E98" s="41"/>
    </row>
    <row r="99" spans="1:5" x14ac:dyDescent="0.2">
      <c r="A99" s="43">
        <v>5113</v>
      </c>
      <c r="B99" s="41" t="s">
        <v>282</v>
      </c>
      <c r="C99" s="141">
        <v>8904787.8699999992</v>
      </c>
      <c r="D99" s="44">
        <f t="shared" si="3"/>
        <v>0.13087208534989106</v>
      </c>
      <c r="E99" s="41"/>
    </row>
    <row r="100" spans="1:5" x14ac:dyDescent="0.2">
      <c r="A100" s="43">
        <v>5114</v>
      </c>
      <c r="B100" s="41" t="s">
        <v>283</v>
      </c>
      <c r="C100" s="141">
        <v>9494988.4600000009</v>
      </c>
      <c r="D100" s="44">
        <f t="shared" si="3"/>
        <v>0.1395461585693395</v>
      </c>
      <c r="E100" s="41"/>
    </row>
    <row r="101" spans="1:5" x14ac:dyDescent="0.2">
      <c r="A101" s="43">
        <v>5115</v>
      </c>
      <c r="B101" s="41" t="s">
        <v>284</v>
      </c>
      <c r="C101" s="141">
        <v>4393567.2699999996</v>
      </c>
      <c r="D101" s="44">
        <f t="shared" si="3"/>
        <v>6.4571477630261373E-2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3"/>
        <v>0</v>
      </c>
      <c r="E102" s="41"/>
    </row>
    <row r="103" spans="1:5" x14ac:dyDescent="0.2">
      <c r="A103" s="110">
        <v>5120</v>
      </c>
      <c r="B103" s="107" t="s">
        <v>286</v>
      </c>
      <c r="C103" s="140">
        <f>SUM(C104:C112)</f>
        <v>617700.81999999995</v>
      </c>
      <c r="D103" s="111">
        <f t="shared" si="3"/>
        <v>9.0782392142192258E-3</v>
      </c>
      <c r="E103" s="41"/>
    </row>
    <row r="104" spans="1:5" x14ac:dyDescent="0.2">
      <c r="A104" s="43">
        <v>5121</v>
      </c>
      <c r="B104" s="41" t="s">
        <v>287</v>
      </c>
      <c r="C104" s="141">
        <v>199510.88</v>
      </c>
      <c r="D104" s="44">
        <f t="shared" si="3"/>
        <v>2.9321759593574546E-3</v>
      </c>
      <c r="E104" s="41"/>
    </row>
    <row r="105" spans="1:5" x14ac:dyDescent="0.2">
      <c r="A105" s="43">
        <v>5122</v>
      </c>
      <c r="B105" s="41" t="s">
        <v>288</v>
      </c>
      <c r="C105" s="141">
        <v>17588.86</v>
      </c>
      <c r="D105" s="44">
        <f t="shared" si="3"/>
        <v>2.5850035068014318E-4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3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24056.01</v>
      </c>
      <c r="D107" s="44">
        <f t="shared" si="3"/>
        <v>3.5354690531194346E-4</v>
      </c>
      <c r="E107" s="41"/>
    </row>
    <row r="108" spans="1:5" x14ac:dyDescent="0.2">
      <c r="A108" s="43">
        <v>5125</v>
      </c>
      <c r="B108" s="41" t="s">
        <v>291</v>
      </c>
      <c r="C108" s="141">
        <v>34064.57</v>
      </c>
      <c r="D108" s="44">
        <f t="shared" si="3"/>
        <v>5.0064093356637579E-4</v>
      </c>
      <c r="E108" s="41"/>
    </row>
    <row r="109" spans="1:5" x14ac:dyDescent="0.2">
      <c r="A109" s="43">
        <v>5126</v>
      </c>
      <c r="B109" s="41" t="s">
        <v>292</v>
      </c>
      <c r="C109" s="141">
        <v>273588.39</v>
      </c>
      <c r="D109" s="44">
        <f t="shared" si="3"/>
        <v>4.0208799636256001E-3</v>
      </c>
      <c r="E109" s="41"/>
    </row>
    <row r="110" spans="1:5" x14ac:dyDescent="0.2">
      <c r="A110" s="43">
        <v>5127</v>
      </c>
      <c r="B110" s="41" t="s">
        <v>293</v>
      </c>
      <c r="C110" s="141">
        <v>8947.2800000000007</v>
      </c>
      <c r="D110" s="44">
        <f t="shared" si="3"/>
        <v>1.3149658463558361E-4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3"/>
        <v>0</v>
      </c>
      <c r="E111" s="41"/>
    </row>
    <row r="112" spans="1:5" x14ac:dyDescent="0.2">
      <c r="A112" s="43">
        <v>5129</v>
      </c>
      <c r="B112" s="41" t="s">
        <v>295</v>
      </c>
      <c r="C112" s="141">
        <v>59944.83</v>
      </c>
      <c r="D112" s="44">
        <f t="shared" si="3"/>
        <v>8.8099851704212593E-4</v>
      </c>
      <c r="E112" s="41"/>
    </row>
    <row r="113" spans="1:5" x14ac:dyDescent="0.2">
      <c r="A113" s="110">
        <v>5130</v>
      </c>
      <c r="B113" s="107" t="s">
        <v>296</v>
      </c>
      <c r="C113" s="140">
        <f>SUM(C114:C122)</f>
        <v>8519113.4100000001</v>
      </c>
      <c r="D113" s="111">
        <f t="shared" si="3"/>
        <v>0.12520389632806847</v>
      </c>
      <c r="E113" s="41"/>
    </row>
    <row r="114" spans="1:5" x14ac:dyDescent="0.2">
      <c r="A114" s="43">
        <v>5131</v>
      </c>
      <c r="B114" s="41" t="s">
        <v>297</v>
      </c>
      <c r="C114" s="141">
        <v>1358440.27</v>
      </c>
      <c r="D114" s="44">
        <f t="shared" si="3"/>
        <v>1.9964755315184064E-2</v>
      </c>
      <c r="E114" s="41"/>
    </row>
    <row r="115" spans="1:5" x14ac:dyDescent="0.2">
      <c r="A115" s="43">
        <v>5132</v>
      </c>
      <c r="B115" s="41" t="s">
        <v>298</v>
      </c>
      <c r="C115" s="141">
        <v>294318.90999999997</v>
      </c>
      <c r="D115" s="44">
        <f t="shared" si="3"/>
        <v>4.3255527331957548E-3</v>
      </c>
      <c r="E115" s="41"/>
    </row>
    <row r="116" spans="1:5" x14ac:dyDescent="0.2">
      <c r="A116" s="43">
        <v>5133</v>
      </c>
      <c r="B116" s="41" t="s">
        <v>299</v>
      </c>
      <c r="C116" s="141">
        <v>2338292.91</v>
      </c>
      <c r="D116" s="44">
        <f t="shared" si="3"/>
        <v>3.4365475490048383E-2</v>
      </c>
      <c r="E116" s="41"/>
    </row>
    <row r="117" spans="1:5" x14ac:dyDescent="0.2">
      <c r="A117" s="43">
        <v>5134</v>
      </c>
      <c r="B117" s="41" t="s">
        <v>300</v>
      </c>
      <c r="C117" s="141">
        <v>160792.23000000001</v>
      </c>
      <c r="D117" s="44">
        <f t="shared" si="3"/>
        <v>2.3631348388492624E-3</v>
      </c>
      <c r="E117" s="41"/>
    </row>
    <row r="118" spans="1:5" x14ac:dyDescent="0.2">
      <c r="A118" s="43">
        <v>5135</v>
      </c>
      <c r="B118" s="41" t="s">
        <v>301</v>
      </c>
      <c r="C118" s="141">
        <v>2376315.75</v>
      </c>
      <c r="D118" s="44">
        <f t="shared" si="3"/>
        <v>3.4924290414600344E-2</v>
      </c>
      <c r="E118" s="41"/>
    </row>
    <row r="119" spans="1:5" x14ac:dyDescent="0.2">
      <c r="A119" s="43">
        <v>5136</v>
      </c>
      <c r="B119" s="41" t="s">
        <v>302</v>
      </c>
      <c r="C119" s="141">
        <v>59888.480000000003</v>
      </c>
      <c r="D119" s="44">
        <f t="shared" si="3"/>
        <v>8.8017035110295606E-4</v>
      </c>
      <c r="E119" s="41"/>
    </row>
    <row r="120" spans="1:5" x14ac:dyDescent="0.2">
      <c r="A120" s="43">
        <v>5137</v>
      </c>
      <c r="B120" s="41" t="s">
        <v>303</v>
      </c>
      <c r="C120" s="141">
        <v>68022.289999999994</v>
      </c>
      <c r="D120" s="44">
        <f t="shared" si="3"/>
        <v>9.9971151166513314E-4</v>
      </c>
      <c r="E120" s="41"/>
    </row>
    <row r="121" spans="1:5" x14ac:dyDescent="0.2">
      <c r="A121" s="43">
        <v>5138</v>
      </c>
      <c r="B121" s="41" t="s">
        <v>304</v>
      </c>
      <c r="C121" s="141">
        <v>288113.78000000003</v>
      </c>
      <c r="D121" s="44">
        <f t="shared" si="3"/>
        <v>4.2343570399549276E-3</v>
      </c>
      <c r="E121" s="41"/>
    </row>
    <row r="122" spans="1:5" x14ac:dyDescent="0.2">
      <c r="A122" s="43">
        <v>5139</v>
      </c>
      <c r="B122" s="41" t="s">
        <v>305</v>
      </c>
      <c r="C122" s="141">
        <v>1574928.79</v>
      </c>
      <c r="D122" s="44">
        <f t="shared" si="3"/>
        <v>2.3146448633467636E-2</v>
      </c>
      <c r="E122" s="41"/>
    </row>
    <row r="123" spans="1:5" x14ac:dyDescent="0.2">
      <c r="A123" s="110">
        <v>5200</v>
      </c>
      <c r="B123" s="107" t="s">
        <v>306</v>
      </c>
      <c r="C123" s="140">
        <f>C124+C127+C130+C133+C138+C142+C145+C147+C153</f>
        <v>843114.22</v>
      </c>
      <c r="D123" s="111">
        <f t="shared" si="3"/>
        <v>1.2391099908317842E-2</v>
      </c>
      <c r="E123" s="41"/>
    </row>
    <row r="124" spans="1:5" x14ac:dyDescent="0.2">
      <c r="A124" s="110">
        <v>5210</v>
      </c>
      <c r="B124" s="107" t="s">
        <v>307</v>
      </c>
      <c r="C124" s="140">
        <f>SUM(C125:C126)</f>
        <v>0</v>
      </c>
      <c r="D124" s="111">
        <f t="shared" si="3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3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3"/>
        <v>0</v>
      </c>
      <c r="E126" s="41"/>
    </row>
    <row r="127" spans="1:5" x14ac:dyDescent="0.2">
      <c r="A127" s="110">
        <v>5220</v>
      </c>
      <c r="B127" s="107" t="s">
        <v>310</v>
      </c>
      <c r="C127" s="140">
        <f>SUM(C128:C129)</f>
        <v>0</v>
      </c>
      <c r="D127" s="111">
        <f t="shared" si="3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3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3"/>
        <v>0</v>
      </c>
      <c r="E129" s="41"/>
    </row>
    <row r="130" spans="1:5" x14ac:dyDescent="0.2">
      <c r="A130" s="110">
        <v>5230</v>
      </c>
      <c r="B130" s="107" t="s">
        <v>257</v>
      </c>
      <c r="C130" s="140">
        <f>SUM(C131:C132)</f>
        <v>0</v>
      </c>
      <c r="D130" s="111">
        <f t="shared" si="3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3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3"/>
        <v>0</v>
      </c>
      <c r="E132" s="41"/>
    </row>
    <row r="133" spans="1:5" x14ac:dyDescent="0.2">
      <c r="A133" s="110">
        <v>5240</v>
      </c>
      <c r="B133" s="107" t="s">
        <v>258</v>
      </c>
      <c r="C133" s="140">
        <f>SUM(C134:C137)</f>
        <v>843114.22</v>
      </c>
      <c r="D133" s="111">
        <f t="shared" si="3"/>
        <v>1.2391099908317842E-2</v>
      </c>
      <c r="E133" s="41"/>
    </row>
    <row r="134" spans="1:5" x14ac:dyDescent="0.2">
      <c r="A134" s="43">
        <v>5241</v>
      </c>
      <c r="B134" s="41" t="s">
        <v>315</v>
      </c>
      <c r="C134" s="141">
        <v>53000</v>
      </c>
      <c r="D134" s="44">
        <f t="shared" si="3"/>
        <v>7.7893158431231973E-4</v>
      </c>
      <c r="E134" s="41"/>
    </row>
    <row r="135" spans="1:5" x14ac:dyDescent="0.2">
      <c r="A135" s="43">
        <v>5242</v>
      </c>
      <c r="B135" s="41" t="s">
        <v>316</v>
      </c>
      <c r="C135" s="141">
        <v>420114.22</v>
      </c>
      <c r="D135" s="44">
        <f t="shared" si="3"/>
        <v>6.1743440561648003E-3</v>
      </c>
      <c r="E135" s="41"/>
    </row>
    <row r="136" spans="1:5" x14ac:dyDescent="0.2">
      <c r="A136" s="43">
        <v>5243</v>
      </c>
      <c r="B136" s="41" t="s">
        <v>317</v>
      </c>
      <c r="C136" s="141">
        <v>370000</v>
      </c>
      <c r="D136" s="44">
        <f t="shared" si="3"/>
        <v>5.4378242678407226E-3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3"/>
        <v>0</v>
      </c>
      <c r="E137" s="41"/>
    </row>
    <row r="138" spans="1:5" x14ac:dyDescent="0.2">
      <c r="A138" s="110">
        <v>5250</v>
      </c>
      <c r="B138" s="107" t="s">
        <v>259</v>
      </c>
      <c r="C138" s="140">
        <f>SUM(C139:C141)</f>
        <v>0</v>
      </c>
      <c r="D138" s="111">
        <f t="shared" si="3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3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3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3"/>
        <v>0</v>
      </c>
      <c r="E141" s="41"/>
    </row>
    <row r="142" spans="1:5" x14ac:dyDescent="0.2">
      <c r="A142" s="110">
        <v>5260</v>
      </c>
      <c r="B142" s="107" t="s">
        <v>322</v>
      </c>
      <c r="C142" s="140">
        <f>SUM(C143:C144)</f>
        <v>0</v>
      </c>
      <c r="D142" s="111">
        <f t="shared" si="3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3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3"/>
        <v>0</v>
      </c>
      <c r="E144" s="41"/>
    </row>
    <row r="145" spans="1:5" x14ac:dyDescent="0.2">
      <c r="A145" s="110">
        <v>5270</v>
      </c>
      <c r="B145" s="107" t="s">
        <v>325</v>
      </c>
      <c r="C145" s="140">
        <f>SUM(C146)</f>
        <v>0</v>
      </c>
      <c r="D145" s="111">
        <f t="shared" si="3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3"/>
        <v>0</v>
      </c>
      <c r="E146" s="41"/>
    </row>
    <row r="147" spans="1:5" x14ac:dyDescent="0.2">
      <c r="A147" s="110">
        <v>5280</v>
      </c>
      <c r="B147" s="107" t="s">
        <v>327</v>
      </c>
      <c r="C147" s="140">
        <f>SUM(C148:C152)</f>
        <v>0</v>
      </c>
      <c r="D147" s="111">
        <f t="shared" si="3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3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3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3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3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3"/>
        <v>0</v>
      </c>
      <c r="E152" s="41"/>
    </row>
    <row r="153" spans="1:5" x14ac:dyDescent="0.2">
      <c r="A153" s="110">
        <v>5290</v>
      </c>
      <c r="B153" s="107" t="s">
        <v>333</v>
      </c>
      <c r="C153" s="140">
        <f>SUM(C154:C155)</f>
        <v>0</v>
      </c>
      <c r="D153" s="111">
        <f t="shared" si="3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3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3"/>
        <v>0</v>
      </c>
      <c r="E155" s="41"/>
    </row>
    <row r="156" spans="1:5" x14ac:dyDescent="0.2">
      <c r="A156" s="110">
        <v>5300</v>
      </c>
      <c r="B156" s="107" t="s">
        <v>336</v>
      </c>
      <c r="C156" s="140">
        <f>C157+C160+C163</f>
        <v>0</v>
      </c>
      <c r="D156" s="111">
        <f t="shared" si="3"/>
        <v>0</v>
      </c>
      <c r="E156" s="41"/>
    </row>
    <row r="157" spans="1:5" x14ac:dyDescent="0.2">
      <c r="A157" s="110">
        <v>5310</v>
      </c>
      <c r="B157" s="107" t="s">
        <v>252</v>
      </c>
      <c r="C157" s="140">
        <f>C158+C159</f>
        <v>0</v>
      </c>
      <c r="D157" s="111">
        <f t="shared" si="3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3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3"/>
        <v>0</v>
      </c>
      <c r="E159" s="41"/>
    </row>
    <row r="160" spans="1:5" x14ac:dyDescent="0.2">
      <c r="A160" s="110">
        <v>5320</v>
      </c>
      <c r="B160" s="107" t="s">
        <v>253</v>
      </c>
      <c r="C160" s="140">
        <f>SUM(C161:C162)</f>
        <v>0</v>
      </c>
      <c r="D160" s="111">
        <f t="shared" ref="D160:D212" si="4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4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4"/>
        <v>0</v>
      </c>
      <c r="E162" s="41"/>
    </row>
    <row r="163" spans="1:5" x14ac:dyDescent="0.2">
      <c r="A163" s="110">
        <v>5330</v>
      </c>
      <c r="B163" s="107" t="s">
        <v>254</v>
      </c>
      <c r="C163" s="140">
        <f>SUM(C164:C165)</f>
        <v>0</v>
      </c>
      <c r="D163" s="111">
        <f t="shared" si="4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4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4"/>
        <v>0</v>
      </c>
      <c r="E165" s="41"/>
    </row>
    <row r="166" spans="1:5" x14ac:dyDescent="0.2">
      <c r="A166" s="110">
        <v>5400</v>
      </c>
      <c r="B166" s="107" t="s">
        <v>343</v>
      </c>
      <c r="C166" s="140">
        <f>C167+C170+C173+C176+C178</f>
        <v>0</v>
      </c>
      <c r="D166" s="111">
        <f t="shared" si="4"/>
        <v>0</v>
      </c>
      <c r="E166" s="41"/>
    </row>
    <row r="167" spans="1:5" x14ac:dyDescent="0.2">
      <c r="A167" s="110">
        <v>5410</v>
      </c>
      <c r="B167" s="107" t="s">
        <v>344</v>
      </c>
      <c r="C167" s="140">
        <f>SUM(C168:C169)</f>
        <v>0</v>
      </c>
      <c r="D167" s="111">
        <f t="shared" si="4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4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4"/>
        <v>0</v>
      </c>
      <c r="E169" s="41"/>
    </row>
    <row r="170" spans="1:5" x14ac:dyDescent="0.2">
      <c r="A170" s="110">
        <v>5420</v>
      </c>
      <c r="B170" s="107" t="s">
        <v>347</v>
      </c>
      <c r="C170" s="140">
        <f>SUM(C171:C172)</f>
        <v>0</v>
      </c>
      <c r="D170" s="111">
        <f t="shared" si="4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4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4"/>
        <v>0</v>
      </c>
      <c r="E172" s="41"/>
    </row>
    <row r="173" spans="1:5" x14ac:dyDescent="0.2">
      <c r="A173" s="110">
        <v>5430</v>
      </c>
      <c r="B173" s="107" t="s">
        <v>350</v>
      </c>
      <c r="C173" s="140">
        <f>SUM(C174:C175)</f>
        <v>0</v>
      </c>
      <c r="D173" s="111">
        <f t="shared" si="4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4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4"/>
        <v>0</v>
      </c>
      <c r="E175" s="41"/>
    </row>
    <row r="176" spans="1:5" x14ac:dyDescent="0.2">
      <c r="A176" s="110">
        <v>5440</v>
      </c>
      <c r="B176" s="107" t="s">
        <v>353</v>
      </c>
      <c r="C176" s="140">
        <f>SUM(C177)</f>
        <v>0</v>
      </c>
      <c r="D176" s="111">
        <f t="shared" si="4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4"/>
        <v>0</v>
      </c>
      <c r="E177" s="41"/>
    </row>
    <row r="178" spans="1:5" x14ac:dyDescent="0.2">
      <c r="A178" s="110">
        <v>5450</v>
      </c>
      <c r="B178" s="107" t="s">
        <v>354</v>
      </c>
      <c r="C178" s="140">
        <f>SUM(C179:C180)</f>
        <v>0</v>
      </c>
      <c r="D178" s="111">
        <f t="shared" si="4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4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4"/>
        <v>0</v>
      </c>
      <c r="E180" s="41"/>
    </row>
    <row r="181" spans="1:5" x14ac:dyDescent="0.2">
      <c r="A181" s="110">
        <v>5500</v>
      </c>
      <c r="B181" s="107" t="s">
        <v>357</v>
      </c>
      <c r="C181" s="140">
        <f>C182+C191+C194+C200</f>
        <v>2740154.19</v>
      </c>
      <c r="D181" s="111">
        <f t="shared" si="4"/>
        <v>4.027155932974983E-2</v>
      </c>
      <c r="E181" s="41"/>
    </row>
    <row r="182" spans="1:5" x14ac:dyDescent="0.2">
      <c r="A182" s="110">
        <v>5510</v>
      </c>
      <c r="B182" s="107" t="s">
        <v>358</v>
      </c>
      <c r="C182" s="140">
        <f>SUM(C183:C190)</f>
        <v>2740152.77</v>
      </c>
      <c r="D182" s="111">
        <f t="shared" si="4"/>
        <v>4.0271538460262102E-2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4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4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4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4"/>
        <v>0</v>
      </c>
      <c r="E186" s="41"/>
    </row>
    <row r="187" spans="1:5" x14ac:dyDescent="0.2">
      <c r="A187" s="43">
        <v>5515</v>
      </c>
      <c r="B187" s="41" t="s">
        <v>363</v>
      </c>
      <c r="C187" s="141">
        <v>2740142.83</v>
      </c>
      <c r="D187" s="44">
        <f t="shared" si="4"/>
        <v>4.027139237384799E-2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4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4"/>
        <v>0</v>
      </c>
      <c r="E189" s="41"/>
    </row>
    <row r="190" spans="1:5" x14ac:dyDescent="0.2">
      <c r="A190" s="43">
        <v>5518</v>
      </c>
      <c r="B190" s="41" t="s">
        <v>41</v>
      </c>
      <c r="C190" s="141">
        <v>9.94</v>
      </c>
      <c r="D190" s="44">
        <f t="shared" si="4"/>
        <v>1.4608641411442372E-7</v>
      </c>
      <c r="E190" s="41"/>
    </row>
    <row r="191" spans="1:5" x14ac:dyDescent="0.2">
      <c r="A191" s="110">
        <v>5520</v>
      </c>
      <c r="B191" s="107" t="s">
        <v>40</v>
      </c>
      <c r="C191" s="140">
        <f>SUM(C192:C193)</f>
        <v>0</v>
      </c>
      <c r="D191" s="111">
        <f t="shared" si="4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4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4"/>
        <v>0</v>
      </c>
      <c r="E193" s="41"/>
    </row>
    <row r="194" spans="1:5" x14ac:dyDescent="0.2">
      <c r="A194" s="110">
        <v>5530</v>
      </c>
      <c r="B194" s="107" t="s">
        <v>368</v>
      </c>
      <c r="C194" s="140">
        <f>SUM(C195:C199)</f>
        <v>0</v>
      </c>
      <c r="D194" s="111">
        <f t="shared" si="4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4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4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4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4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4"/>
        <v>0</v>
      </c>
      <c r="E199" s="41"/>
    </row>
    <row r="200" spans="1:5" x14ac:dyDescent="0.2">
      <c r="A200" s="110">
        <v>5590</v>
      </c>
      <c r="B200" s="107" t="s">
        <v>374</v>
      </c>
      <c r="C200" s="140">
        <f>SUM(C201:C209)</f>
        <v>1.42</v>
      </c>
      <c r="D200" s="111">
        <f t="shared" si="4"/>
        <v>2.0869487730631962E-8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4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4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4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4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4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4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4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4"/>
        <v>0</v>
      </c>
      <c r="E208" s="41"/>
    </row>
    <row r="209" spans="1:5" x14ac:dyDescent="0.2">
      <c r="A209" s="43">
        <v>5599</v>
      </c>
      <c r="B209" s="41" t="s">
        <v>381</v>
      </c>
      <c r="C209" s="141">
        <v>1.42</v>
      </c>
      <c r="D209" s="44">
        <f t="shared" si="4"/>
        <v>2.0869487730631962E-8</v>
      </c>
      <c r="E209" s="41"/>
    </row>
    <row r="210" spans="1:5" x14ac:dyDescent="0.2">
      <c r="A210" s="110">
        <v>5600</v>
      </c>
      <c r="B210" s="107" t="s">
        <v>39</v>
      </c>
      <c r="C210" s="140">
        <f>C211</f>
        <v>0</v>
      </c>
      <c r="D210" s="111">
        <f t="shared" si="4"/>
        <v>0</v>
      </c>
      <c r="E210" s="41"/>
    </row>
    <row r="211" spans="1:5" x14ac:dyDescent="0.2">
      <c r="A211" s="110">
        <v>5610</v>
      </c>
      <c r="B211" s="107" t="s">
        <v>382</v>
      </c>
      <c r="C211" s="140">
        <f>C212</f>
        <v>0</v>
      </c>
      <c r="D211" s="111">
        <f t="shared" si="4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4"/>
        <v>0</v>
      </c>
      <c r="E212" s="41"/>
    </row>
    <row r="213" spans="1:5" x14ac:dyDescent="0.2">
      <c r="C213" s="143"/>
    </row>
    <row r="214" spans="1:5" x14ac:dyDescent="0.2">
      <c r="B214" s="14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45" bottom="0.49" header="0.31496062992125984" footer="0.31496062992125984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showGridLines="0" tabSelected="1" zoomScaleNormal="100" workbookViewId="0">
      <selection activeCell="L19" sqref="L1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6" width="13.7109375" style="14" customWidth="1"/>
    <col min="7" max="7" width="16.5703125" style="14" customWidth="1"/>
    <col min="8" max="8" width="24.7109375" style="14" bestFit="1" customWidth="1"/>
    <col min="9" max="9" width="13" style="14" bestFit="1" customWidth="1"/>
    <col min="10" max="10" width="11.85546875" style="14" bestFit="1" customWidth="1"/>
    <col min="11" max="16384" width="9.140625" style="14"/>
  </cols>
  <sheetData>
    <row r="1" spans="1:8" s="11" customFormat="1" ht="18.95" customHeight="1" x14ac:dyDescent="0.25">
      <c r="A1" s="171" t="s">
        <v>595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596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0</v>
      </c>
      <c r="E15" s="143">
        <v>6995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1324.24</v>
      </c>
      <c r="D20" s="143">
        <v>1324.24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58244392.740000002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3">
        <v>0</v>
      </c>
      <c r="E57" s="143">
        <v>0</v>
      </c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58244392.740000002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40525534.130000003</v>
      </c>
      <c r="D64" s="143">
        <f t="shared" ref="D64:E64" si="0">SUM(D65:D72)</f>
        <v>2740142.83</v>
      </c>
      <c r="E64" s="143">
        <f t="shared" si="0"/>
        <v>36296232.450000003</v>
      </c>
    </row>
    <row r="65" spans="1:9" x14ac:dyDescent="0.2">
      <c r="A65" s="16">
        <v>1241</v>
      </c>
      <c r="B65" s="14" t="s">
        <v>158</v>
      </c>
      <c r="C65" s="143">
        <v>13199107.859999999</v>
      </c>
      <c r="D65" s="143">
        <v>692214.56</v>
      </c>
      <c r="E65" s="143">
        <v>12457256.630000001</v>
      </c>
    </row>
    <row r="66" spans="1:9" x14ac:dyDescent="0.2">
      <c r="A66" s="16">
        <v>1242</v>
      </c>
      <c r="B66" s="14" t="s">
        <v>159</v>
      </c>
      <c r="C66" s="143">
        <v>2160295.9300000002</v>
      </c>
      <c r="D66" s="143">
        <v>55783.55</v>
      </c>
      <c r="E66" s="143">
        <v>2049210.23</v>
      </c>
    </row>
    <row r="67" spans="1:9" x14ac:dyDescent="0.2">
      <c r="A67" s="16">
        <v>1243</v>
      </c>
      <c r="B67" s="14" t="s">
        <v>160</v>
      </c>
      <c r="C67" s="143">
        <v>8522974.3800000008</v>
      </c>
      <c r="D67" s="143">
        <v>627751.76</v>
      </c>
      <c r="E67" s="143">
        <v>7837231.5800000001</v>
      </c>
    </row>
    <row r="68" spans="1:9" x14ac:dyDescent="0.2">
      <c r="A68" s="16">
        <v>1244</v>
      </c>
      <c r="B68" s="14" t="s">
        <v>161</v>
      </c>
      <c r="C68" s="143">
        <v>1858472.23</v>
      </c>
      <c r="D68" s="143">
        <v>424143.38</v>
      </c>
      <c r="E68" s="143">
        <v>1821452.61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14768843.73</v>
      </c>
      <c r="D70" s="143">
        <v>940249.58</v>
      </c>
      <c r="E70" s="143">
        <v>12131081.4</v>
      </c>
    </row>
    <row r="71" spans="1:9" x14ac:dyDescent="0.2">
      <c r="A71" s="16">
        <v>1247</v>
      </c>
      <c r="B71" s="14" t="s">
        <v>164</v>
      </c>
      <c r="C71" s="143">
        <v>15840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3">
        <v>0</v>
      </c>
      <c r="E82" s="143">
        <v>0</v>
      </c>
    </row>
    <row r="83" spans="1:8" x14ac:dyDescent="0.2">
      <c r="A83" s="16">
        <v>1271</v>
      </c>
      <c r="B83" s="14" t="s">
        <v>174</v>
      </c>
      <c r="C83" s="143">
        <v>0</v>
      </c>
      <c r="D83" s="143">
        <v>0</v>
      </c>
      <c r="E83" s="143">
        <v>0</v>
      </c>
    </row>
    <row r="84" spans="1:8" x14ac:dyDescent="0.2">
      <c r="A84" s="16">
        <v>1272</v>
      </c>
      <c r="B84" s="14" t="s">
        <v>175</v>
      </c>
      <c r="C84" s="143">
        <v>0</v>
      </c>
      <c r="D84" s="143">
        <v>0</v>
      </c>
      <c r="E84" s="143">
        <v>0</v>
      </c>
    </row>
    <row r="85" spans="1:8" x14ac:dyDescent="0.2">
      <c r="A85" s="16">
        <v>1273</v>
      </c>
      <c r="B85" s="14" t="s">
        <v>176</v>
      </c>
      <c r="C85" s="143">
        <v>0</v>
      </c>
      <c r="D85" s="143">
        <v>0</v>
      </c>
      <c r="E85" s="143">
        <v>0</v>
      </c>
    </row>
    <row r="86" spans="1:8" x14ac:dyDescent="0.2">
      <c r="A86" s="16">
        <v>1274</v>
      </c>
      <c r="B86" s="14" t="s">
        <v>177</v>
      </c>
      <c r="C86" s="143">
        <v>0</v>
      </c>
      <c r="D86" s="143">
        <v>0</v>
      </c>
      <c r="E86" s="143">
        <v>0</v>
      </c>
    </row>
    <row r="87" spans="1:8" x14ac:dyDescent="0.2">
      <c r="A87" s="16">
        <v>1275</v>
      </c>
      <c r="B87" s="14" t="s">
        <v>178</v>
      </c>
      <c r="C87" s="143">
        <v>0</v>
      </c>
      <c r="D87" s="143">
        <v>0</v>
      </c>
      <c r="E87" s="143">
        <v>0</v>
      </c>
    </row>
    <row r="88" spans="1:8" x14ac:dyDescent="0.2">
      <c r="A88" s="16">
        <v>1279</v>
      </c>
      <c r="B88" s="14" t="s">
        <v>179</v>
      </c>
      <c r="C88" s="143">
        <v>0</v>
      </c>
      <c r="D88" s="143">
        <v>0</v>
      </c>
      <c r="E88" s="143">
        <v>0</v>
      </c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3202974.9000000004</v>
      </c>
      <c r="D110" s="143">
        <f>SUM(D111:D119)</f>
        <v>3202974.9000000004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28239</v>
      </c>
      <c r="D111" s="143">
        <f>C111</f>
        <v>28239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1815333.33</v>
      </c>
      <c r="D117" s="143">
        <f t="shared" si="1"/>
        <v>1815333.33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1359402.57</v>
      </c>
      <c r="D119" s="143">
        <f t="shared" si="1"/>
        <v>1359402.57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2" t="s">
        <v>563</v>
      </c>
      <c r="B153" s="112"/>
      <c r="C153" s="112"/>
      <c r="D153" s="112"/>
      <c r="E153" s="112"/>
    </row>
    <row r="154" spans="1:5" x14ac:dyDescent="0.2">
      <c r="A154" s="113" t="s">
        <v>86</v>
      </c>
      <c r="B154" s="113" t="s">
        <v>83</v>
      </c>
      <c r="C154" s="113" t="s">
        <v>84</v>
      </c>
      <c r="D154" s="114" t="s">
        <v>87</v>
      </c>
      <c r="E154" s="114" t="s">
        <v>127</v>
      </c>
    </row>
    <row r="155" spans="1:5" x14ac:dyDescent="0.2">
      <c r="A155" s="115">
        <v>2170</v>
      </c>
      <c r="B155" s="116" t="s">
        <v>564</v>
      </c>
      <c r="C155" s="144">
        <f>SUM(C156:C158)</f>
        <v>0</v>
      </c>
      <c r="D155" s="116"/>
      <c r="E155" s="116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5">
        <v>2171</v>
      </c>
      <c r="B156" s="116" t="s">
        <v>565</v>
      </c>
      <c r="C156" s="144">
        <v>0</v>
      </c>
      <c r="D156" s="116"/>
      <c r="E156" s="116"/>
    </row>
    <row r="157" spans="1:5" x14ac:dyDescent="0.2">
      <c r="A157" s="115">
        <v>2172</v>
      </c>
      <c r="B157" s="116" t="s">
        <v>566</v>
      </c>
      <c r="C157" s="144">
        <v>0</v>
      </c>
      <c r="D157" s="116"/>
      <c r="E157" s="116"/>
    </row>
    <row r="158" spans="1:5" x14ac:dyDescent="0.2">
      <c r="A158" s="115">
        <v>2179</v>
      </c>
      <c r="B158" s="116" t="s">
        <v>567</v>
      </c>
      <c r="C158" s="144">
        <v>0</v>
      </c>
      <c r="D158" s="116"/>
      <c r="E158" s="116"/>
    </row>
    <row r="159" spans="1:5" x14ac:dyDescent="0.2">
      <c r="A159" s="115">
        <v>2260</v>
      </c>
      <c r="B159" s="116" t="s">
        <v>568</v>
      </c>
      <c r="C159" s="144">
        <f>SUM(C160:C163)</f>
        <v>0</v>
      </c>
      <c r="D159" s="116"/>
      <c r="E159" s="116"/>
    </row>
    <row r="160" spans="1:5" x14ac:dyDescent="0.2">
      <c r="A160" s="115">
        <v>2261</v>
      </c>
      <c r="B160" s="116" t="s">
        <v>569</v>
      </c>
      <c r="C160" s="144">
        <v>0</v>
      </c>
      <c r="D160" s="116"/>
    </row>
    <row r="161" spans="1:5" x14ac:dyDescent="0.2">
      <c r="A161" s="115">
        <v>2262</v>
      </c>
      <c r="B161" s="116" t="s">
        <v>570</v>
      </c>
      <c r="C161" s="144">
        <v>0</v>
      </c>
      <c r="D161" s="116"/>
      <c r="E161" s="116"/>
    </row>
    <row r="162" spans="1:5" x14ac:dyDescent="0.2">
      <c r="A162" s="115">
        <v>2263</v>
      </c>
      <c r="B162" s="116" t="s">
        <v>571</v>
      </c>
      <c r="C162" s="144">
        <v>0</v>
      </c>
      <c r="D162" s="116"/>
      <c r="E162" s="116"/>
    </row>
    <row r="163" spans="1:5" x14ac:dyDescent="0.2">
      <c r="A163" s="115">
        <v>2269</v>
      </c>
      <c r="B163" s="116" t="s">
        <v>572</v>
      </c>
      <c r="C163" s="144">
        <v>0</v>
      </c>
      <c r="D163" s="116"/>
      <c r="E163" s="116"/>
    </row>
    <row r="164" spans="1:5" x14ac:dyDescent="0.2">
      <c r="A164" s="116"/>
      <c r="B164" s="116"/>
      <c r="C164" s="116"/>
      <c r="D164" s="116"/>
      <c r="E164" s="116"/>
    </row>
    <row r="165" spans="1:5" x14ac:dyDescent="0.2">
      <c r="A165" s="112" t="s">
        <v>573</v>
      </c>
      <c r="B165" s="112"/>
      <c r="C165" s="112"/>
      <c r="D165" s="112"/>
      <c r="E165" s="112"/>
    </row>
    <row r="166" spans="1:5" x14ac:dyDescent="0.2">
      <c r="A166" s="113" t="s">
        <v>86</v>
      </c>
      <c r="B166" s="113" t="s">
        <v>83</v>
      </c>
      <c r="C166" s="113" t="s">
        <v>84</v>
      </c>
      <c r="D166" s="114" t="s">
        <v>87</v>
      </c>
      <c r="E166" s="114" t="s">
        <v>127</v>
      </c>
    </row>
    <row r="167" spans="1:5" x14ac:dyDescent="0.2">
      <c r="A167" s="115">
        <v>2190</v>
      </c>
      <c r="B167" s="116" t="s">
        <v>574</v>
      </c>
      <c r="C167" s="144">
        <f>SUM(C168:C170)</f>
        <v>0</v>
      </c>
      <c r="D167" s="116"/>
      <c r="E167" s="116" t="str">
        <f>IF(OR(C167&lt;&gt;0,C168&lt;&gt;0,C169&lt;&gt;0,C170&lt;&gt;0),"","SIN INFORMACIÓN QUE REVELAR")</f>
        <v>SIN INFORMACIÓN QUE REVELAR</v>
      </c>
    </row>
    <row r="168" spans="1:5" x14ac:dyDescent="0.2">
      <c r="A168" s="115">
        <v>2191</v>
      </c>
      <c r="B168" s="116" t="s">
        <v>575</v>
      </c>
      <c r="C168" s="144">
        <v>0</v>
      </c>
      <c r="D168" s="116"/>
      <c r="E168" s="116"/>
    </row>
    <row r="169" spans="1:5" x14ac:dyDescent="0.2">
      <c r="A169" s="115">
        <v>2192</v>
      </c>
      <c r="B169" s="116" t="s">
        <v>576</v>
      </c>
      <c r="C169" s="144">
        <v>0</v>
      </c>
      <c r="D169" s="116"/>
    </row>
    <row r="170" spans="1:5" x14ac:dyDescent="0.2">
      <c r="A170" s="115">
        <v>2199</v>
      </c>
      <c r="B170" s="116" t="s">
        <v>218</v>
      </c>
      <c r="C170" s="144">
        <v>0</v>
      </c>
      <c r="D170" s="116"/>
      <c r="E170" s="116"/>
    </row>
    <row r="171" spans="1:5" x14ac:dyDescent="0.2">
      <c r="A171" s="116"/>
      <c r="B171" s="116"/>
      <c r="C171" s="144"/>
      <c r="D171" s="116"/>
      <c r="E171" s="116"/>
    </row>
    <row r="172" spans="1:5" x14ac:dyDescent="0.2">
      <c r="A172" s="116"/>
      <c r="B172" s="116"/>
      <c r="C172" s="116"/>
      <c r="D172" s="116"/>
      <c r="E172" s="116"/>
    </row>
    <row r="173" spans="1:5" x14ac:dyDescent="0.2">
      <c r="A173" s="116"/>
      <c r="B173" s="116" t="s">
        <v>597</v>
      </c>
      <c r="C173" s="116"/>
      <c r="D173" s="116"/>
      <c r="E173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33" bottom="0.37" header="0.3" footer="0.3"/>
  <pageSetup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showGridLines="0" workbookViewId="0">
      <selection activeCell="B31" sqref="B3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595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596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5">
        <v>88554807.439999998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5">
        <v>0</v>
      </c>
      <c r="E10" s="14"/>
    </row>
    <row r="11" spans="1:5" x14ac:dyDescent="0.2">
      <c r="A11" s="26">
        <v>3130</v>
      </c>
      <c r="B11" s="22" t="s">
        <v>385</v>
      </c>
      <c r="C11" s="145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5">
        <v>-1806055.18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5">
        <v>-20254326.710000001</v>
      </c>
    </row>
    <row r="17" spans="1:5" x14ac:dyDescent="0.2">
      <c r="A17" s="26">
        <v>3230</v>
      </c>
      <c r="B17" s="22" t="s">
        <v>389</v>
      </c>
      <c r="C17" s="145">
        <f>SUM(C18:C21)</f>
        <v>0</v>
      </c>
    </row>
    <row r="18" spans="1:5" x14ac:dyDescent="0.2">
      <c r="A18" s="26">
        <v>3231</v>
      </c>
      <c r="B18" s="22" t="s">
        <v>390</v>
      </c>
      <c r="C18" s="145">
        <v>0</v>
      </c>
    </row>
    <row r="19" spans="1:5" x14ac:dyDescent="0.2">
      <c r="A19" s="26">
        <v>3232</v>
      </c>
      <c r="B19" s="22" t="s">
        <v>391</v>
      </c>
      <c r="C19" s="145">
        <v>0</v>
      </c>
      <c r="E19" s="14"/>
    </row>
    <row r="20" spans="1:5" x14ac:dyDescent="0.2">
      <c r="A20" s="26">
        <v>3233</v>
      </c>
      <c r="B20" s="22" t="s">
        <v>392</v>
      </c>
      <c r="C20" s="145">
        <v>0</v>
      </c>
    </row>
    <row r="21" spans="1:5" x14ac:dyDescent="0.2">
      <c r="A21" s="26">
        <v>3239</v>
      </c>
      <c r="B21" s="22" t="s">
        <v>393</v>
      </c>
      <c r="C21" s="145">
        <v>0</v>
      </c>
    </row>
    <row r="22" spans="1:5" x14ac:dyDescent="0.2">
      <c r="A22" s="26">
        <v>3240</v>
      </c>
      <c r="B22" s="22" t="s">
        <v>394</v>
      </c>
      <c r="C22" s="145">
        <f>SUM(C23:C25)</f>
        <v>0</v>
      </c>
    </row>
    <row r="23" spans="1:5" x14ac:dyDescent="0.2">
      <c r="A23" s="26">
        <v>3241</v>
      </c>
      <c r="B23" s="22" t="s">
        <v>395</v>
      </c>
      <c r="C23" s="145">
        <v>0</v>
      </c>
    </row>
    <row r="24" spans="1:5" x14ac:dyDescent="0.2">
      <c r="A24" s="26">
        <v>3242</v>
      </c>
      <c r="B24" s="22" t="s">
        <v>396</v>
      </c>
      <c r="C24" s="145">
        <v>0</v>
      </c>
    </row>
    <row r="25" spans="1:5" x14ac:dyDescent="0.2">
      <c r="A25" s="26">
        <v>3243</v>
      </c>
      <c r="B25" s="22" t="s">
        <v>397</v>
      </c>
      <c r="C25" s="145">
        <v>0</v>
      </c>
    </row>
    <row r="26" spans="1:5" x14ac:dyDescent="0.2">
      <c r="A26" s="26">
        <v>3250</v>
      </c>
      <c r="B26" s="22" t="s">
        <v>398</v>
      </c>
      <c r="C26" s="145">
        <f>SUM(C27:C29)</f>
        <v>0</v>
      </c>
    </row>
    <row r="27" spans="1:5" x14ac:dyDescent="0.2">
      <c r="A27" s="26">
        <v>3251</v>
      </c>
      <c r="B27" s="22" t="s">
        <v>399</v>
      </c>
      <c r="C27" s="145">
        <v>0</v>
      </c>
    </row>
    <row r="28" spans="1:5" x14ac:dyDescent="0.2">
      <c r="A28" s="26">
        <v>3252</v>
      </c>
      <c r="B28" s="22" t="s">
        <v>400</v>
      </c>
      <c r="C28" s="145">
        <v>0</v>
      </c>
    </row>
    <row r="29" spans="1:5" x14ac:dyDescent="0.2">
      <c r="A29" s="26">
        <v>3253</v>
      </c>
      <c r="B29" s="22" t="s">
        <v>594</v>
      </c>
      <c r="C29" s="145">
        <v>0</v>
      </c>
    </row>
    <row r="30" spans="1:5" x14ac:dyDescent="0.2">
      <c r="B30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showGridLines="0" zoomScaleNormal="100" workbookViewId="0">
      <selection activeCell="K23" sqref="K23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595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596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37"/>
    </row>
    <row r="9" spans="1:5" x14ac:dyDescent="0.2">
      <c r="A9" s="26">
        <v>1111</v>
      </c>
      <c r="B9" s="22" t="s">
        <v>401</v>
      </c>
      <c r="C9" s="145">
        <v>0</v>
      </c>
      <c r="D9" s="145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5">
        <v>7222381.79</v>
      </c>
      <c r="D10" s="145">
        <v>10944089.18</v>
      </c>
    </row>
    <row r="11" spans="1:5" x14ac:dyDescent="0.2">
      <c r="A11" s="26">
        <v>1113</v>
      </c>
      <c r="B11" s="22" t="s">
        <v>403</v>
      </c>
      <c r="C11" s="145">
        <v>0</v>
      </c>
      <c r="D11" s="145">
        <v>0</v>
      </c>
    </row>
    <row r="12" spans="1:5" x14ac:dyDescent="0.2">
      <c r="A12" s="26">
        <v>1114</v>
      </c>
      <c r="B12" s="22" t="s">
        <v>117</v>
      </c>
      <c r="C12" s="145">
        <v>0</v>
      </c>
      <c r="D12" s="145">
        <v>0</v>
      </c>
    </row>
    <row r="13" spans="1:5" x14ac:dyDescent="0.2">
      <c r="A13" s="26">
        <v>1115</v>
      </c>
      <c r="B13" s="22" t="s">
        <v>118</v>
      </c>
      <c r="C13" s="145">
        <v>0</v>
      </c>
      <c r="D13" s="145">
        <v>0</v>
      </c>
    </row>
    <row r="14" spans="1:5" x14ac:dyDescent="0.2">
      <c r="A14" s="26">
        <v>1116</v>
      </c>
      <c r="B14" s="22" t="s">
        <v>404</v>
      </c>
      <c r="C14" s="145">
        <v>0</v>
      </c>
      <c r="D14" s="145">
        <v>0</v>
      </c>
    </row>
    <row r="15" spans="1:5" x14ac:dyDescent="0.2">
      <c r="A15" s="26">
        <v>1119</v>
      </c>
      <c r="B15" s="22" t="s">
        <v>405</v>
      </c>
      <c r="C15" s="145">
        <v>0</v>
      </c>
      <c r="D15" s="145">
        <v>0</v>
      </c>
    </row>
    <row r="16" spans="1:5" x14ac:dyDescent="0.2">
      <c r="A16" s="33">
        <v>1110</v>
      </c>
      <c r="B16" s="34" t="s">
        <v>518</v>
      </c>
      <c r="C16" s="146">
        <f>SUM(C9:C15)</f>
        <v>7222381.79</v>
      </c>
      <c r="D16" s="146">
        <f>SUM(D9:D15)</f>
        <v>10944089.18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46">
        <f>SUM(C22:C28)</f>
        <v>5084480.9000000004</v>
      </c>
      <c r="D21" s="146">
        <f>SUM(D22:D28)</f>
        <v>103382.49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5">
        <v>0</v>
      </c>
      <c r="D22" s="145">
        <v>0</v>
      </c>
    </row>
    <row r="23" spans="1:5" x14ac:dyDescent="0.2">
      <c r="A23" s="26">
        <v>1232</v>
      </c>
      <c r="B23" s="22" t="s">
        <v>151</v>
      </c>
      <c r="C23" s="145">
        <v>0</v>
      </c>
      <c r="D23" s="145">
        <v>0</v>
      </c>
    </row>
    <row r="24" spans="1:5" x14ac:dyDescent="0.2">
      <c r="A24" s="26">
        <v>1233</v>
      </c>
      <c r="B24" s="22" t="s">
        <v>152</v>
      </c>
      <c r="C24" s="145">
        <v>0</v>
      </c>
      <c r="D24" s="145">
        <v>0</v>
      </c>
    </row>
    <row r="25" spans="1:5" x14ac:dyDescent="0.2">
      <c r="A25" s="26">
        <v>1234</v>
      </c>
      <c r="B25" s="22" t="s">
        <v>153</v>
      </c>
      <c r="C25" s="145">
        <v>0</v>
      </c>
      <c r="D25" s="145">
        <v>0</v>
      </c>
    </row>
    <row r="26" spans="1:5" x14ac:dyDescent="0.2">
      <c r="A26" s="26">
        <v>1235</v>
      </c>
      <c r="B26" s="22" t="s">
        <v>154</v>
      </c>
      <c r="C26" s="145">
        <v>0</v>
      </c>
      <c r="D26" s="145">
        <v>0</v>
      </c>
    </row>
    <row r="27" spans="1:5" x14ac:dyDescent="0.2">
      <c r="A27" s="26">
        <v>1236</v>
      </c>
      <c r="B27" s="22" t="s">
        <v>155</v>
      </c>
      <c r="C27" s="145">
        <v>5084480.9000000004</v>
      </c>
      <c r="D27" s="145">
        <v>103382.49</v>
      </c>
    </row>
    <row r="28" spans="1:5" x14ac:dyDescent="0.2">
      <c r="A28" s="26">
        <v>1239</v>
      </c>
      <c r="B28" s="22" t="s">
        <v>156</v>
      </c>
      <c r="C28" s="145">
        <v>0</v>
      </c>
      <c r="D28" s="145">
        <v>0</v>
      </c>
    </row>
    <row r="29" spans="1:5" x14ac:dyDescent="0.2">
      <c r="A29" s="33">
        <v>1240</v>
      </c>
      <c r="B29" s="34" t="s">
        <v>157</v>
      </c>
      <c r="C29" s="146">
        <f>SUM(C30:C37)</f>
        <v>17226</v>
      </c>
      <c r="D29" s="146">
        <f>SUM(D30:D37)</f>
        <v>18200</v>
      </c>
    </row>
    <row r="30" spans="1:5" x14ac:dyDescent="0.2">
      <c r="A30" s="26">
        <v>1241</v>
      </c>
      <c r="B30" s="22" t="s">
        <v>158</v>
      </c>
      <c r="C30" s="145">
        <v>17226</v>
      </c>
      <c r="D30" s="145">
        <v>18200</v>
      </c>
    </row>
    <row r="31" spans="1:5" x14ac:dyDescent="0.2">
      <c r="A31" s="26">
        <v>1242</v>
      </c>
      <c r="B31" s="22" t="s">
        <v>159</v>
      </c>
      <c r="C31" s="145">
        <v>0</v>
      </c>
      <c r="D31" s="145">
        <v>0</v>
      </c>
    </row>
    <row r="32" spans="1:5" x14ac:dyDescent="0.2">
      <c r="A32" s="26">
        <v>1243</v>
      </c>
      <c r="B32" s="22" t="s">
        <v>160</v>
      </c>
      <c r="C32" s="145">
        <v>0</v>
      </c>
      <c r="D32" s="145">
        <v>0</v>
      </c>
    </row>
    <row r="33" spans="1:5" x14ac:dyDescent="0.2">
      <c r="A33" s="26">
        <v>1244</v>
      </c>
      <c r="B33" s="22" t="s">
        <v>161</v>
      </c>
      <c r="C33" s="145">
        <v>0</v>
      </c>
      <c r="D33" s="145">
        <v>0</v>
      </c>
    </row>
    <row r="34" spans="1:5" x14ac:dyDescent="0.2">
      <c r="A34" s="26">
        <v>1245</v>
      </c>
      <c r="B34" s="22" t="s">
        <v>162</v>
      </c>
      <c r="C34" s="145">
        <v>0</v>
      </c>
      <c r="D34" s="145">
        <v>0</v>
      </c>
    </row>
    <row r="35" spans="1:5" x14ac:dyDescent="0.2">
      <c r="A35" s="26">
        <v>1246</v>
      </c>
      <c r="B35" s="22" t="s">
        <v>163</v>
      </c>
      <c r="C35" s="145">
        <v>0</v>
      </c>
      <c r="D35" s="145">
        <v>0</v>
      </c>
    </row>
    <row r="36" spans="1:5" x14ac:dyDescent="0.2">
      <c r="A36" s="26">
        <v>1247</v>
      </c>
      <c r="B36" s="22" t="s">
        <v>164</v>
      </c>
      <c r="C36" s="145">
        <v>0</v>
      </c>
      <c r="D36" s="145">
        <v>0</v>
      </c>
    </row>
    <row r="37" spans="1:5" x14ac:dyDescent="0.2">
      <c r="A37" s="26">
        <v>1248</v>
      </c>
      <c r="B37" s="22" t="s">
        <v>165</v>
      </c>
      <c r="C37" s="145">
        <v>0</v>
      </c>
      <c r="D37" s="145">
        <v>0</v>
      </c>
    </row>
    <row r="38" spans="1:5" x14ac:dyDescent="0.2">
      <c r="A38" s="117">
        <v>1250</v>
      </c>
      <c r="B38" s="118" t="s">
        <v>167</v>
      </c>
      <c r="C38" s="147">
        <f>SUM(C39:C43)</f>
        <v>0</v>
      </c>
      <c r="D38" s="147">
        <f>SUM(D39:D43)</f>
        <v>0</v>
      </c>
    </row>
    <row r="39" spans="1:5" x14ac:dyDescent="0.2">
      <c r="A39" s="119">
        <v>1251</v>
      </c>
      <c r="B39" s="120" t="s">
        <v>168</v>
      </c>
      <c r="C39" s="148">
        <v>0</v>
      </c>
      <c r="D39" s="148">
        <v>0</v>
      </c>
    </row>
    <row r="40" spans="1:5" x14ac:dyDescent="0.2">
      <c r="A40" s="119">
        <v>1252</v>
      </c>
      <c r="B40" s="120" t="s">
        <v>169</v>
      </c>
      <c r="C40" s="148">
        <v>0</v>
      </c>
      <c r="D40" s="148">
        <v>0</v>
      </c>
    </row>
    <row r="41" spans="1:5" x14ac:dyDescent="0.2">
      <c r="A41" s="119">
        <v>1253</v>
      </c>
      <c r="B41" s="120" t="s">
        <v>170</v>
      </c>
      <c r="C41" s="148">
        <v>0</v>
      </c>
      <c r="D41" s="148">
        <v>0</v>
      </c>
    </row>
    <row r="42" spans="1:5" x14ac:dyDescent="0.2">
      <c r="A42" s="119">
        <v>1254</v>
      </c>
      <c r="B42" s="120" t="s">
        <v>171</v>
      </c>
      <c r="C42" s="148">
        <v>0</v>
      </c>
      <c r="D42" s="148">
        <v>0</v>
      </c>
    </row>
    <row r="43" spans="1:5" x14ac:dyDescent="0.2">
      <c r="A43" s="119">
        <v>1259</v>
      </c>
      <c r="B43" s="120" t="s">
        <v>172</v>
      </c>
      <c r="C43" s="148">
        <v>0</v>
      </c>
      <c r="D43" s="148">
        <v>0</v>
      </c>
    </row>
    <row r="44" spans="1:5" x14ac:dyDescent="0.2">
      <c r="B44" s="81" t="s">
        <v>519</v>
      </c>
      <c r="C44" s="146">
        <f>C21+C29+C38</f>
        <v>5101706.9000000004</v>
      </c>
      <c r="D44" s="146">
        <f>D21+D29+D38</f>
        <v>121582.49</v>
      </c>
    </row>
    <row r="45" spans="1:5" x14ac:dyDescent="0.2">
      <c r="E45" s="135"/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37"/>
    </row>
    <row r="48" spans="1:5" x14ac:dyDescent="0.2">
      <c r="A48" s="33">
        <v>3210</v>
      </c>
      <c r="B48" s="34" t="s">
        <v>520</v>
      </c>
      <c r="C48" s="146">
        <v>-1806055.18</v>
      </c>
      <c r="D48" s="146">
        <v>-1880509.38</v>
      </c>
      <c r="E48" s="135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46">
        <f>C54+C66+C94+C97+C50</f>
        <v>2740154.19</v>
      </c>
      <c r="D49" s="146">
        <f>D54+D66+D94+D97+D50</f>
        <v>2376892.1300000004</v>
      </c>
    </row>
    <row r="50" spans="1:4" x14ac:dyDescent="0.2">
      <c r="A50" s="95">
        <v>5100</v>
      </c>
      <c r="B50" s="96" t="s">
        <v>278</v>
      </c>
      <c r="C50" s="149">
        <f>SUM(C53+C51)</f>
        <v>0</v>
      </c>
      <c r="D50" s="149">
        <f>SUM(D53+D51)</f>
        <v>0</v>
      </c>
    </row>
    <row r="51" spans="1:4" x14ac:dyDescent="0.2">
      <c r="A51" s="122">
        <v>5120</v>
      </c>
      <c r="B51" s="133" t="s">
        <v>145</v>
      </c>
      <c r="C51" s="150">
        <f>C52</f>
        <v>0</v>
      </c>
      <c r="D51" s="150">
        <f>D52</f>
        <v>0</v>
      </c>
    </row>
    <row r="52" spans="1:4" x14ac:dyDescent="0.2">
      <c r="A52" s="115">
        <v>5120</v>
      </c>
      <c r="B52" s="134" t="s">
        <v>145</v>
      </c>
      <c r="C52" s="144">
        <v>0</v>
      </c>
      <c r="D52" s="144">
        <v>0</v>
      </c>
    </row>
    <row r="53" spans="1:4" x14ac:dyDescent="0.2">
      <c r="A53" s="97">
        <v>5130</v>
      </c>
      <c r="B53" s="98" t="s">
        <v>538</v>
      </c>
      <c r="C53" s="151">
        <v>0</v>
      </c>
      <c r="D53" s="151">
        <v>0</v>
      </c>
    </row>
    <row r="54" spans="1:4" x14ac:dyDescent="0.2">
      <c r="A54" s="33">
        <v>5400</v>
      </c>
      <c r="B54" s="34" t="s">
        <v>343</v>
      </c>
      <c r="C54" s="146">
        <f>C55+C57+C59+C61+C63</f>
        <v>0</v>
      </c>
      <c r="D54" s="146">
        <f>D55+D57+D59+D61+D63</f>
        <v>0</v>
      </c>
    </row>
    <row r="55" spans="1:4" x14ac:dyDescent="0.2">
      <c r="A55" s="26">
        <v>5410</v>
      </c>
      <c r="B55" s="22" t="s">
        <v>511</v>
      </c>
      <c r="C55" s="145">
        <f>C56</f>
        <v>0</v>
      </c>
      <c r="D55" s="145">
        <f>D56</f>
        <v>0</v>
      </c>
    </row>
    <row r="56" spans="1:4" x14ac:dyDescent="0.2">
      <c r="A56" s="26">
        <v>5411</v>
      </c>
      <c r="B56" s="22" t="s">
        <v>345</v>
      </c>
      <c r="C56" s="145">
        <v>0</v>
      </c>
      <c r="D56" s="145">
        <v>0</v>
      </c>
    </row>
    <row r="57" spans="1:4" x14ac:dyDescent="0.2">
      <c r="A57" s="26">
        <v>5420</v>
      </c>
      <c r="B57" s="22" t="s">
        <v>512</v>
      </c>
      <c r="C57" s="145">
        <f>C58</f>
        <v>0</v>
      </c>
      <c r="D57" s="145">
        <f>D58</f>
        <v>0</v>
      </c>
    </row>
    <row r="58" spans="1:4" x14ac:dyDescent="0.2">
      <c r="A58" s="26">
        <v>5421</v>
      </c>
      <c r="B58" s="22" t="s">
        <v>348</v>
      </c>
      <c r="C58" s="145">
        <v>0</v>
      </c>
      <c r="D58" s="145">
        <v>0</v>
      </c>
    </row>
    <row r="59" spans="1:4" x14ac:dyDescent="0.2">
      <c r="A59" s="26">
        <v>5430</v>
      </c>
      <c r="B59" s="22" t="s">
        <v>513</v>
      </c>
      <c r="C59" s="145">
        <f>C60</f>
        <v>0</v>
      </c>
      <c r="D59" s="145">
        <f>D60</f>
        <v>0</v>
      </c>
    </row>
    <row r="60" spans="1:4" x14ac:dyDescent="0.2">
      <c r="A60" s="26">
        <v>5431</v>
      </c>
      <c r="B60" s="22" t="s">
        <v>351</v>
      </c>
      <c r="C60" s="145">
        <v>0</v>
      </c>
      <c r="D60" s="145">
        <v>0</v>
      </c>
    </row>
    <row r="61" spans="1:4" x14ac:dyDescent="0.2">
      <c r="A61" s="26">
        <v>5440</v>
      </c>
      <c r="B61" s="22" t="s">
        <v>514</v>
      </c>
      <c r="C61" s="145">
        <f>C62</f>
        <v>0</v>
      </c>
      <c r="D61" s="145">
        <f>D62</f>
        <v>0</v>
      </c>
    </row>
    <row r="62" spans="1:4" x14ac:dyDescent="0.2">
      <c r="A62" s="26">
        <v>5441</v>
      </c>
      <c r="B62" s="22" t="s">
        <v>514</v>
      </c>
      <c r="C62" s="145">
        <v>0</v>
      </c>
      <c r="D62" s="145">
        <v>0</v>
      </c>
    </row>
    <row r="63" spans="1:4" x14ac:dyDescent="0.2">
      <c r="A63" s="26">
        <v>5450</v>
      </c>
      <c r="B63" s="22" t="s">
        <v>515</v>
      </c>
      <c r="C63" s="145">
        <f>SUM(C64:C65)</f>
        <v>0</v>
      </c>
      <c r="D63" s="145">
        <f>SUM(D64:D65)</f>
        <v>0</v>
      </c>
    </row>
    <row r="64" spans="1:4" x14ac:dyDescent="0.2">
      <c r="A64" s="26">
        <v>5451</v>
      </c>
      <c r="B64" s="22" t="s">
        <v>355</v>
      </c>
      <c r="C64" s="145">
        <v>0</v>
      </c>
      <c r="D64" s="145">
        <v>0</v>
      </c>
    </row>
    <row r="65" spans="1:4" x14ac:dyDescent="0.2">
      <c r="A65" s="26">
        <v>5452</v>
      </c>
      <c r="B65" s="22" t="s">
        <v>356</v>
      </c>
      <c r="C65" s="145">
        <v>0</v>
      </c>
      <c r="D65" s="145">
        <v>0</v>
      </c>
    </row>
    <row r="66" spans="1:4" x14ac:dyDescent="0.2">
      <c r="A66" s="33">
        <v>5500</v>
      </c>
      <c r="B66" s="34" t="s">
        <v>357</v>
      </c>
      <c r="C66" s="146">
        <f>C67+C76+C79+C85</f>
        <v>2740154.19</v>
      </c>
      <c r="D66" s="146">
        <f>D67+D76+D79+D85</f>
        <v>2376892.1300000004</v>
      </c>
    </row>
    <row r="67" spans="1:4" x14ac:dyDescent="0.2">
      <c r="A67" s="26">
        <v>5510</v>
      </c>
      <c r="B67" s="22" t="s">
        <v>358</v>
      </c>
      <c r="C67" s="145">
        <f>SUM(C68:C75)</f>
        <v>2740152.77</v>
      </c>
      <c r="D67" s="145">
        <f>SUM(D68:D75)</f>
        <v>2376857.14</v>
      </c>
    </row>
    <row r="68" spans="1:4" x14ac:dyDescent="0.2">
      <c r="A68" s="26">
        <v>5511</v>
      </c>
      <c r="B68" s="22" t="s">
        <v>359</v>
      </c>
      <c r="C68" s="145">
        <v>0</v>
      </c>
      <c r="D68" s="145">
        <v>0</v>
      </c>
    </row>
    <row r="69" spans="1:4" x14ac:dyDescent="0.2">
      <c r="A69" s="26">
        <v>5512</v>
      </c>
      <c r="B69" s="22" t="s">
        <v>360</v>
      </c>
      <c r="C69" s="145">
        <v>0</v>
      </c>
      <c r="D69" s="145">
        <v>0</v>
      </c>
    </row>
    <row r="70" spans="1:4" x14ac:dyDescent="0.2">
      <c r="A70" s="26">
        <v>5513</v>
      </c>
      <c r="B70" s="22" t="s">
        <v>361</v>
      </c>
      <c r="C70" s="145">
        <v>0</v>
      </c>
      <c r="D70" s="145">
        <v>0</v>
      </c>
    </row>
    <row r="71" spans="1:4" x14ac:dyDescent="0.2">
      <c r="A71" s="26">
        <v>5514</v>
      </c>
      <c r="B71" s="22" t="s">
        <v>362</v>
      </c>
      <c r="C71" s="145">
        <v>0</v>
      </c>
      <c r="D71" s="145">
        <v>0</v>
      </c>
    </row>
    <row r="72" spans="1:4" x14ac:dyDescent="0.2">
      <c r="A72" s="26">
        <v>5515</v>
      </c>
      <c r="B72" s="22" t="s">
        <v>363</v>
      </c>
      <c r="C72" s="145">
        <v>2740142.83</v>
      </c>
      <c r="D72" s="145">
        <v>2327341.9300000002</v>
      </c>
    </row>
    <row r="73" spans="1:4" x14ac:dyDescent="0.2">
      <c r="A73" s="26">
        <v>5516</v>
      </c>
      <c r="B73" s="22" t="s">
        <v>364</v>
      </c>
      <c r="C73" s="145">
        <v>0</v>
      </c>
      <c r="D73" s="145">
        <v>0</v>
      </c>
    </row>
    <row r="74" spans="1:4" x14ac:dyDescent="0.2">
      <c r="A74" s="26">
        <v>5517</v>
      </c>
      <c r="B74" s="22" t="s">
        <v>365</v>
      </c>
      <c r="C74" s="145">
        <v>0</v>
      </c>
      <c r="D74" s="145">
        <v>0</v>
      </c>
    </row>
    <row r="75" spans="1:4" x14ac:dyDescent="0.2">
      <c r="A75" s="26">
        <v>5518</v>
      </c>
      <c r="B75" s="22" t="s">
        <v>41</v>
      </c>
      <c r="C75" s="145">
        <v>9.94</v>
      </c>
      <c r="D75" s="145">
        <v>49515.21</v>
      </c>
    </row>
    <row r="76" spans="1:4" x14ac:dyDescent="0.2">
      <c r="A76" s="26">
        <v>5520</v>
      </c>
      <c r="B76" s="22" t="s">
        <v>40</v>
      </c>
      <c r="C76" s="145">
        <f>SUM(C77:C78)</f>
        <v>0</v>
      </c>
      <c r="D76" s="145">
        <f>SUM(D77:D78)</f>
        <v>0</v>
      </c>
    </row>
    <row r="77" spans="1:4" x14ac:dyDescent="0.2">
      <c r="A77" s="26">
        <v>5521</v>
      </c>
      <c r="B77" s="22" t="s">
        <v>366</v>
      </c>
      <c r="C77" s="145">
        <v>0</v>
      </c>
      <c r="D77" s="145">
        <v>0</v>
      </c>
    </row>
    <row r="78" spans="1:4" x14ac:dyDescent="0.2">
      <c r="A78" s="26">
        <v>5522</v>
      </c>
      <c r="B78" s="22" t="s">
        <v>367</v>
      </c>
      <c r="C78" s="145">
        <v>0</v>
      </c>
      <c r="D78" s="145">
        <v>0</v>
      </c>
    </row>
    <row r="79" spans="1:4" x14ac:dyDescent="0.2">
      <c r="A79" s="26">
        <v>5530</v>
      </c>
      <c r="B79" s="22" t="s">
        <v>368</v>
      </c>
      <c r="C79" s="145">
        <f>SUM(C80:C84)</f>
        <v>0</v>
      </c>
      <c r="D79" s="145">
        <f>SUM(D80:D84)</f>
        <v>0</v>
      </c>
    </row>
    <row r="80" spans="1:4" x14ac:dyDescent="0.2">
      <c r="A80" s="26">
        <v>5531</v>
      </c>
      <c r="B80" s="22" t="s">
        <v>369</v>
      </c>
      <c r="C80" s="145">
        <v>0</v>
      </c>
      <c r="D80" s="145">
        <v>0</v>
      </c>
    </row>
    <row r="81" spans="1:4" x14ac:dyDescent="0.2">
      <c r="A81" s="26">
        <v>5532</v>
      </c>
      <c r="B81" s="22" t="s">
        <v>370</v>
      </c>
      <c r="C81" s="145">
        <v>0</v>
      </c>
      <c r="D81" s="145">
        <v>0</v>
      </c>
    </row>
    <row r="82" spans="1:4" x14ac:dyDescent="0.2">
      <c r="A82" s="26">
        <v>5533</v>
      </c>
      <c r="B82" s="22" t="s">
        <v>371</v>
      </c>
      <c r="C82" s="145">
        <v>0</v>
      </c>
      <c r="D82" s="145">
        <v>0</v>
      </c>
    </row>
    <row r="83" spans="1:4" x14ac:dyDescent="0.2">
      <c r="A83" s="26">
        <v>5534</v>
      </c>
      <c r="B83" s="22" t="s">
        <v>372</v>
      </c>
      <c r="C83" s="145">
        <v>0</v>
      </c>
      <c r="D83" s="145">
        <v>0</v>
      </c>
    </row>
    <row r="84" spans="1:4" x14ac:dyDescent="0.2">
      <c r="A84" s="26">
        <v>5535</v>
      </c>
      <c r="B84" s="22" t="s">
        <v>373</v>
      </c>
      <c r="C84" s="145">
        <v>0</v>
      </c>
      <c r="D84" s="145">
        <v>0</v>
      </c>
    </row>
    <row r="85" spans="1:4" x14ac:dyDescent="0.2">
      <c r="A85" s="26">
        <v>5590</v>
      </c>
      <c r="B85" s="22" t="s">
        <v>374</v>
      </c>
      <c r="C85" s="145">
        <f>SUM(C86:C93)</f>
        <v>1.42</v>
      </c>
      <c r="D85" s="145">
        <f>SUM(D86:D93)</f>
        <v>34.99</v>
      </c>
    </row>
    <row r="86" spans="1:4" x14ac:dyDescent="0.2">
      <c r="A86" s="26">
        <v>5591</v>
      </c>
      <c r="B86" s="22" t="s">
        <v>375</v>
      </c>
      <c r="C86" s="145">
        <v>0</v>
      </c>
      <c r="D86" s="145">
        <v>0</v>
      </c>
    </row>
    <row r="87" spans="1:4" x14ac:dyDescent="0.2">
      <c r="A87" s="26">
        <v>5592</v>
      </c>
      <c r="B87" s="22" t="s">
        <v>376</v>
      </c>
      <c r="C87" s="145">
        <v>0</v>
      </c>
      <c r="D87" s="145">
        <v>0</v>
      </c>
    </row>
    <row r="88" spans="1:4" x14ac:dyDescent="0.2">
      <c r="A88" s="26">
        <v>5593</v>
      </c>
      <c r="B88" s="22" t="s">
        <v>377</v>
      </c>
      <c r="C88" s="145">
        <v>0</v>
      </c>
      <c r="D88" s="145">
        <v>0</v>
      </c>
    </row>
    <row r="89" spans="1:4" x14ac:dyDescent="0.2">
      <c r="A89" s="26">
        <v>5594</v>
      </c>
      <c r="B89" s="22" t="s">
        <v>378</v>
      </c>
      <c r="C89" s="145">
        <v>0</v>
      </c>
      <c r="D89" s="145">
        <v>0</v>
      </c>
    </row>
    <row r="90" spans="1:4" x14ac:dyDescent="0.2">
      <c r="A90" s="26">
        <v>5595</v>
      </c>
      <c r="B90" s="22" t="s">
        <v>379</v>
      </c>
      <c r="C90" s="145">
        <v>0</v>
      </c>
      <c r="D90" s="145">
        <v>0</v>
      </c>
    </row>
    <row r="91" spans="1:4" x14ac:dyDescent="0.2">
      <c r="A91" s="26">
        <v>5596</v>
      </c>
      <c r="B91" s="22" t="s">
        <v>274</v>
      </c>
      <c r="C91" s="145">
        <v>0</v>
      </c>
      <c r="D91" s="145">
        <v>0</v>
      </c>
    </row>
    <row r="92" spans="1:4" x14ac:dyDescent="0.2">
      <c r="A92" s="26">
        <v>5597</v>
      </c>
      <c r="B92" s="22" t="s">
        <v>380</v>
      </c>
      <c r="C92" s="145">
        <v>0</v>
      </c>
      <c r="D92" s="145">
        <v>0</v>
      </c>
    </row>
    <row r="93" spans="1:4" x14ac:dyDescent="0.2">
      <c r="A93" s="26">
        <v>5599</v>
      </c>
      <c r="B93" s="22" t="s">
        <v>381</v>
      </c>
      <c r="C93" s="145">
        <v>1.42</v>
      </c>
      <c r="D93" s="145">
        <v>34.99</v>
      </c>
    </row>
    <row r="94" spans="1:4" x14ac:dyDescent="0.2">
      <c r="A94" s="33">
        <v>5600</v>
      </c>
      <c r="B94" s="34" t="s">
        <v>39</v>
      </c>
      <c r="C94" s="146">
        <f>C95</f>
        <v>0</v>
      </c>
      <c r="D94" s="146">
        <f>D95</f>
        <v>0</v>
      </c>
    </row>
    <row r="95" spans="1:4" x14ac:dyDescent="0.2">
      <c r="A95" s="26">
        <v>5610</v>
      </c>
      <c r="B95" s="22" t="s">
        <v>382</v>
      </c>
      <c r="C95" s="145">
        <f>C96</f>
        <v>0</v>
      </c>
      <c r="D95" s="145">
        <f>D96</f>
        <v>0</v>
      </c>
    </row>
    <row r="96" spans="1:4" x14ac:dyDescent="0.2">
      <c r="A96" s="26">
        <v>5611</v>
      </c>
      <c r="B96" s="22" t="s">
        <v>383</v>
      </c>
      <c r="C96" s="145">
        <v>0</v>
      </c>
      <c r="D96" s="145">
        <v>0</v>
      </c>
    </row>
    <row r="97" spans="1:4" x14ac:dyDescent="0.2">
      <c r="A97" s="33">
        <v>2110</v>
      </c>
      <c r="B97" s="84" t="s">
        <v>521</v>
      </c>
      <c r="C97" s="146">
        <f>SUM(C98:C102)</f>
        <v>0</v>
      </c>
      <c r="D97" s="146">
        <f>SUM(D98:D102)</f>
        <v>0</v>
      </c>
    </row>
    <row r="98" spans="1:4" x14ac:dyDescent="0.2">
      <c r="A98" s="26">
        <v>2111</v>
      </c>
      <c r="B98" s="22" t="s">
        <v>522</v>
      </c>
      <c r="C98" s="145">
        <v>0</v>
      </c>
      <c r="D98" s="145">
        <v>0</v>
      </c>
    </row>
    <row r="99" spans="1:4" x14ac:dyDescent="0.2">
      <c r="A99" s="26">
        <v>2112</v>
      </c>
      <c r="B99" s="22" t="s">
        <v>523</v>
      </c>
      <c r="C99" s="145">
        <v>0</v>
      </c>
      <c r="D99" s="145">
        <v>0</v>
      </c>
    </row>
    <row r="100" spans="1:4" x14ac:dyDescent="0.2">
      <c r="A100" s="26">
        <v>2112</v>
      </c>
      <c r="B100" s="22" t="s">
        <v>524</v>
      </c>
      <c r="C100" s="145">
        <v>0</v>
      </c>
      <c r="D100" s="145">
        <v>0</v>
      </c>
    </row>
    <row r="101" spans="1:4" x14ac:dyDescent="0.2">
      <c r="A101" s="26">
        <v>2115</v>
      </c>
      <c r="B101" s="22" t="s">
        <v>525</v>
      </c>
      <c r="C101" s="145">
        <v>0</v>
      </c>
      <c r="D101" s="145">
        <v>0</v>
      </c>
    </row>
    <row r="102" spans="1:4" x14ac:dyDescent="0.2">
      <c r="A102" s="26">
        <v>2114</v>
      </c>
      <c r="B102" s="22" t="s">
        <v>526</v>
      </c>
      <c r="C102" s="145">
        <v>0</v>
      </c>
      <c r="D102" s="145">
        <v>0</v>
      </c>
    </row>
    <row r="103" spans="1:4" x14ac:dyDescent="0.2">
      <c r="A103" s="97"/>
      <c r="B103" s="101" t="s">
        <v>539</v>
      </c>
      <c r="C103" s="149">
        <f>+C104</f>
        <v>0</v>
      </c>
      <c r="D103" s="149">
        <f>+D104</f>
        <v>0</v>
      </c>
    </row>
    <row r="104" spans="1:4" x14ac:dyDescent="0.2">
      <c r="A104" s="95">
        <v>1270</v>
      </c>
      <c r="B104" s="96" t="s">
        <v>173</v>
      </c>
      <c r="C104" s="152">
        <f>+C105</f>
        <v>0</v>
      </c>
      <c r="D104" s="152">
        <f>+D105</f>
        <v>0</v>
      </c>
    </row>
    <row r="105" spans="1:4" x14ac:dyDescent="0.2">
      <c r="A105" s="97">
        <v>1273</v>
      </c>
      <c r="B105" s="98" t="s">
        <v>540</v>
      </c>
      <c r="C105" s="153">
        <v>0</v>
      </c>
      <c r="D105" s="153">
        <v>0</v>
      </c>
    </row>
    <row r="106" spans="1:4" x14ac:dyDescent="0.2">
      <c r="A106" s="97"/>
      <c r="B106" s="101" t="s">
        <v>541</v>
      </c>
      <c r="C106" s="149">
        <f>+C107+C129</f>
        <v>10.47</v>
      </c>
      <c r="D106" s="149">
        <f>+D107+D129</f>
        <v>3.53</v>
      </c>
    </row>
    <row r="107" spans="1:4" x14ac:dyDescent="0.2">
      <c r="A107" s="95">
        <v>4300</v>
      </c>
      <c r="B107" s="99" t="s">
        <v>589</v>
      </c>
      <c r="C107" s="152">
        <f>C121+C108+C111+C117+C119</f>
        <v>10.47</v>
      </c>
      <c r="D107" s="154">
        <f>D121+D108+D111+D117+D119</f>
        <v>3.53</v>
      </c>
    </row>
    <row r="108" spans="1:4" x14ac:dyDescent="0.2">
      <c r="A108" s="95">
        <v>4310</v>
      </c>
      <c r="B108" s="99" t="s">
        <v>261</v>
      </c>
      <c r="C108" s="152">
        <f>SUM(C109:C110)</f>
        <v>0</v>
      </c>
      <c r="D108" s="152">
        <f>SUM(D109:D110)</f>
        <v>0</v>
      </c>
    </row>
    <row r="109" spans="1:4" x14ac:dyDescent="0.2">
      <c r="A109" s="97">
        <v>4311</v>
      </c>
      <c r="B109" s="100" t="s">
        <v>430</v>
      </c>
      <c r="C109" s="153">
        <v>0</v>
      </c>
      <c r="D109" s="155">
        <v>0</v>
      </c>
    </row>
    <row r="110" spans="1:4" x14ac:dyDescent="0.2">
      <c r="A110" s="97">
        <v>4319</v>
      </c>
      <c r="B110" s="100" t="s">
        <v>262</v>
      </c>
      <c r="C110" s="153">
        <v>0</v>
      </c>
      <c r="D110" s="155">
        <v>0</v>
      </c>
    </row>
    <row r="111" spans="1:4" x14ac:dyDescent="0.2">
      <c r="A111" s="95">
        <v>4320</v>
      </c>
      <c r="B111" s="99" t="s">
        <v>263</v>
      </c>
      <c r="C111" s="152">
        <f>SUM(C112:C116)</f>
        <v>0</v>
      </c>
      <c r="D111" s="152">
        <f>SUM(D112:D116)</f>
        <v>0</v>
      </c>
    </row>
    <row r="112" spans="1:4" x14ac:dyDescent="0.2">
      <c r="A112" s="97">
        <v>4321</v>
      </c>
      <c r="B112" s="100" t="s">
        <v>264</v>
      </c>
      <c r="C112" s="153">
        <v>0</v>
      </c>
      <c r="D112" s="155">
        <v>0</v>
      </c>
    </row>
    <row r="113" spans="1:4" x14ac:dyDescent="0.2">
      <c r="A113" s="97">
        <v>4322</v>
      </c>
      <c r="B113" s="100" t="s">
        <v>265</v>
      </c>
      <c r="C113" s="153">
        <v>0</v>
      </c>
      <c r="D113" s="155">
        <v>0</v>
      </c>
    </row>
    <row r="114" spans="1:4" x14ac:dyDescent="0.2">
      <c r="A114" s="97">
        <v>4323</v>
      </c>
      <c r="B114" s="100" t="s">
        <v>266</v>
      </c>
      <c r="C114" s="153">
        <v>0</v>
      </c>
      <c r="D114" s="155">
        <v>0</v>
      </c>
    </row>
    <row r="115" spans="1:4" x14ac:dyDescent="0.2">
      <c r="A115" s="97">
        <v>4324</v>
      </c>
      <c r="B115" s="100" t="s">
        <v>267</v>
      </c>
      <c r="C115" s="153">
        <v>0</v>
      </c>
      <c r="D115" s="155">
        <v>0</v>
      </c>
    </row>
    <row r="116" spans="1:4" x14ac:dyDescent="0.2">
      <c r="A116" s="97">
        <v>4325</v>
      </c>
      <c r="B116" s="100" t="s">
        <v>268</v>
      </c>
      <c r="C116" s="153">
        <v>0</v>
      </c>
      <c r="D116" s="155">
        <v>0</v>
      </c>
    </row>
    <row r="117" spans="1:4" x14ac:dyDescent="0.2">
      <c r="A117" s="95">
        <v>4330</v>
      </c>
      <c r="B117" s="99" t="s">
        <v>269</v>
      </c>
      <c r="C117" s="152">
        <f>C118</f>
        <v>0</v>
      </c>
      <c r="D117" s="152">
        <f>D118</f>
        <v>0</v>
      </c>
    </row>
    <row r="118" spans="1:4" x14ac:dyDescent="0.2">
      <c r="A118" s="97">
        <v>4331</v>
      </c>
      <c r="B118" s="100" t="s">
        <v>269</v>
      </c>
      <c r="C118" s="153">
        <v>0</v>
      </c>
      <c r="D118" s="155">
        <v>0</v>
      </c>
    </row>
    <row r="119" spans="1:4" x14ac:dyDescent="0.2">
      <c r="A119" s="95">
        <v>4340</v>
      </c>
      <c r="B119" s="99" t="s">
        <v>270</v>
      </c>
      <c r="C119" s="152">
        <f>C120</f>
        <v>0</v>
      </c>
      <c r="D119" s="152">
        <f>D120</f>
        <v>0</v>
      </c>
    </row>
    <row r="120" spans="1:4" x14ac:dyDescent="0.2">
      <c r="A120" s="97">
        <v>4341</v>
      </c>
      <c r="B120" s="100" t="s">
        <v>270</v>
      </c>
      <c r="C120" s="153">
        <v>0</v>
      </c>
      <c r="D120" s="155">
        <v>0</v>
      </c>
    </row>
    <row r="121" spans="1:4" x14ac:dyDescent="0.2">
      <c r="A121" s="122">
        <v>4390</v>
      </c>
      <c r="B121" s="123" t="s">
        <v>271</v>
      </c>
      <c r="C121" s="156">
        <f>SUM(C122:C128)</f>
        <v>10.47</v>
      </c>
      <c r="D121" s="156">
        <f>SUM(D122:D128)</f>
        <v>3.53</v>
      </c>
    </row>
    <row r="122" spans="1:4" x14ac:dyDescent="0.2">
      <c r="A122" s="78">
        <v>4392</v>
      </c>
      <c r="B122" s="121" t="s">
        <v>272</v>
      </c>
      <c r="C122" s="157">
        <v>0</v>
      </c>
      <c r="D122" s="157">
        <v>0</v>
      </c>
    </row>
    <row r="123" spans="1:4" x14ac:dyDescent="0.2">
      <c r="A123" s="78">
        <v>4393</v>
      </c>
      <c r="B123" s="121" t="s">
        <v>431</v>
      </c>
      <c r="C123" s="157">
        <v>0</v>
      </c>
      <c r="D123" s="157">
        <v>0</v>
      </c>
    </row>
    <row r="124" spans="1:4" x14ac:dyDescent="0.2">
      <c r="A124" s="78">
        <v>4394</v>
      </c>
      <c r="B124" s="121" t="s">
        <v>273</v>
      </c>
      <c r="C124" s="157">
        <v>0</v>
      </c>
      <c r="D124" s="157">
        <v>0</v>
      </c>
    </row>
    <row r="125" spans="1:4" x14ac:dyDescent="0.2">
      <c r="A125" s="78">
        <v>4395</v>
      </c>
      <c r="B125" s="121" t="s">
        <v>274</v>
      </c>
      <c r="C125" s="157">
        <v>0</v>
      </c>
      <c r="D125" s="157">
        <v>0</v>
      </c>
    </row>
    <row r="126" spans="1:4" x14ac:dyDescent="0.2">
      <c r="A126" s="78">
        <v>4396</v>
      </c>
      <c r="B126" s="121" t="s">
        <v>275</v>
      </c>
      <c r="C126" s="157">
        <v>0</v>
      </c>
      <c r="D126" s="157">
        <v>0</v>
      </c>
    </row>
    <row r="127" spans="1:4" x14ac:dyDescent="0.2">
      <c r="A127" s="78">
        <v>4397</v>
      </c>
      <c r="B127" s="121" t="s">
        <v>432</v>
      </c>
      <c r="C127" s="157">
        <v>0</v>
      </c>
      <c r="D127" s="157">
        <v>0</v>
      </c>
    </row>
    <row r="128" spans="1:4" x14ac:dyDescent="0.2">
      <c r="A128" s="97">
        <v>4399</v>
      </c>
      <c r="B128" s="100" t="s">
        <v>271</v>
      </c>
      <c r="C128" s="153">
        <v>10.47</v>
      </c>
      <c r="D128" s="153">
        <v>3.53</v>
      </c>
    </row>
    <row r="129" spans="1:4" x14ac:dyDescent="0.2">
      <c r="A129" s="33">
        <v>1120</v>
      </c>
      <c r="B129" s="84" t="s">
        <v>527</v>
      </c>
      <c r="C129" s="146">
        <f>SUM(C130:C138)</f>
        <v>0</v>
      </c>
      <c r="D129" s="146">
        <f>SUM(D130:D138)</f>
        <v>0</v>
      </c>
    </row>
    <row r="130" spans="1:4" x14ac:dyDescent="0.2">
      <c r="A130" s="26">
        <v>1124</v>
      </c>
      <c r="B130" s="85" t="s">
        <v>528</v>
      </c>
      <c r="C130" s="158">
        <v>0</v>
      </c>
      <c r="D130" s="145">
        <v>0</v>
      </c>
    </row>
    <row r="131" spans="1:4" x14ac:dyDescent="0.2">
      <c r="A131" s="26">
        <v>1124</v>
      </c>
      <c r="B131" s="85" t="s">
        <v>529</v>
      </c>
      <c r="C131" s="158">
        <v>0</v>
      </c>
      <c r="D131" s="145">
        <v>0</v>
      </c>
    </row>
    <row r="132" spans="1:4" x14ac:dyDescent="0.2">
      <c r="A132" s="26">
        <v>1124</v>
      </c>
      <c r="B132" s="85" t="s">
        <v>530</v>
      </c>
      <c r="C132" s="158">
        <v>0</v>
      </c>
      <c r="D132" s="145">
        <v>0</v>
      </c>
    </row>
    <row r="133" spans="1:4" x14ac:dyDescent="0.2">
      <c r="A133" s="26">
        <v>1124</v>
      </c>
      <c r="B133" s="85" t="s">
        <v>531</v>
      </c>
      <c r="C133" s="158">
        <v>0</v>
      </c>
      <c r="D133" s="145">
        <v>0</v>
      </c>
    </row>
    <row r="134" spans="1:4" x14ac:dyDescent="0.2">
      <c r="A134" s="26">
        <v>1124</v>
      </c>
      <c r="B134" s="85" t="s">
        <v>532</v>
      </c>
      <c r="C134" s="145">
        <v>0</v>
      </c>
      <c r="D134" s="145">
        <v>0</v>
      </c>
    </row>
    <row r="135" spans="1:4" x14ac:dyDescent="0.2">
      <c r="A135" s="26">
        <v>1124</v>
      </c>
      <c r="B135" s="85" t="s">
        <v>533</v>
      </c>
      <c r="C135" s="145">
        <v>0</v>
      </c>
      <c r="D135" s="145">
        <v>0</v>
      </c>
    </row>
    <row r="136" spans="1:4" x14ac:dyDescent="0.2">
      <c r="A136" s="26">
        <v>1122</v>
      </c>
      <c r="B136" s="85" t="s">
        <v>534</v>
      </c>
      <c r="C136" s="145">
        <v>0</v>
      </c>
      <c r="D136" s="145">
        <v>0</v>
      </c>
    </row>
    <row r="137" spans="1:4" x14ac:dyDescent="0.2">
      <c r="A137" s="26">
        <v>1122</v>
      </c>
      <c r="B137" s="85" t="s">
        <v>535</v>
      </c>
      <c r="C137" s="158">
        <v>0</v>
      </c>
      <c r="D137" s="145">
        <v>0</v>
      </c>
    </row>
    <row r="138" spans="1:4" x14ac:dyDescent="0.2">
      <c r="A138" s="26">
        <v>1122</v>
      </c>
      <c r="B138" s="85" t="s">
        <v>536</v>
      </c>
      <c r="C138" s="145">
        <v>0</v>
      </c>
      <c r="D138" s="145">
        <v>0</v>
      </c>
    </row>
    <row r="139" spans="1:4" x14ac:dyDescent="0.2">
      <c r="A139" s="26"/>
      <c r="B139" s="86" t="s">
        <v>537</v>
      </c>
      <c r="C139" s="146">
        <f>C48+C49-C103-C106</f>
        <v>934088.54</v>
      </c>
      <c r="D139" s="146">
        <f>D48+D49-D103-D106</f>
        <v>496379.22000000044</v>
      </c>
    </row>
    <row r="141" spans="1:4" x14ac:dyDescent="0.2">
      <c r="B141" s="22" t="s">
        <v>597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4" sqref="B24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595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596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8">
        <v>2025</v>
      </c>
    </row>
    <row r="6" spans="1:3" x14ac:dyDescent="0.2">
      <c r="A6" s="45" t="s">
        <v>435</v>
      </c>
      <c r="B6" s="45"/>
      <c r="C6" s="87">
        <v>66235853.649999999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8">
        <f>SUM(C9:C14)</f>
        <v>10.47</v>
      </c>
    </row>
    <row r="9" spans="1:3" x14ac:dyDescent="0.2">
      <c r="A9" s="62" t="s">
        <v>437</v>
      </c>
      <c r="B9" s="61" t="s">
        <v>261</v>
      </c>
      <c r="C9" s="89">
        <v>0</v>
      </c>
    </row>
    <row r="10" spans="1:3" x14ac:dyDescent="0.2">
      <c r="A10" s="49" t="s">
        <v>438</v>
      </c>
      <c r="B10" s="50" t="s">
        <v>447</v>
      </c>
      <c r="C10" s="89">
        <v>0</v>
      </c>
    </row>
    <row r="11" spans="1:3" x14ac:dyDescent="0.2">
      <c r="A11" s="49" t="s">
        <v>439</v>
      </c>
      <c r="B11" s="50" t="s">
        <v>269</v>
      </c>
      <c r="C11" s="89">
        <v>0</v>
      </c>
    </row>
    <row r="12" spans="1:3" x14ac:dyDescent="0.2">
      <c r="A12" s="49" t="s">
        <v>440</v>
      </c>
      <c r="B12" s="50" t="s">
        <v>270</v>
      </c>
      <c r="C12" s="89">
        <v>0</v>
      </c>
    </row>
    <row r="13" spans="1:3" x14ac:dyDescent="0.2">
      <c r="A13" s="49" t="s">
        <v>441</v>
      </c>
      <c r="B13" s="50" t="s">
        <v>271</v>
      </c>
      <c r="C13" s="89">
        <v>0</v>
      </c>
    </row>
    <row r="14" spans="1:3" x14ac:dyDescent="0.2">
      <c r="A14" s="51" t="s">
        <v>442</v>
      </c>
      <c r="B14" s="52" t="s">
        <v>443</v>
      </c>
      <c r="C14" s="89">
        <v>10.47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8">
        <f>SUM(C17:C19)</f>
        <v>0</v>
      </c>
    </row>
    <row r="17" spans="1:3" x14ac:dyDescent="0.2">
      <c r="A17" s="56">
        <v>3.1</v>
      </c>
      <c r="B17" s="50" t="s">
        <v>446</v>
      </c>
      <c r="C17" s="89">
        <v>0</v>
      </c>
    </row>
    <row r="18" spans="1:3" x14ac:dyDescent="0.2">
      <c r="A18" s="57">
        <v>3.2</v>
      </c>
      <c r="B18" s="50" t="s">
        <v>444</v>
      </c>
      <c r="C18" s="89">
        <v>0</v>
      </c>
    </row>
    <row r="19" spans="1:3" x14ac:dyDescent="0.2">
      <c r="A19" s="57">
        <v>3.3</v>
      </c>
      <c r="B19" s="52" t="s">
        <v>445</v>
      </c>
      <c r="C19" s="90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7">
        <f>C6+C8-C16</f>
        <v>66235864.119999997</v>
      </c>
    </row>
    <row r="23" spans="1:3" x14ac:dyDescent="0.2">
      <c r="B23" s="30" t="s">
        <v>597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44" sqref="C44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595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596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8">
        <v>2025</v>
      </c>
    </row>
    <row r="6" spans="1:3" x14ac:dyDescent="0.2">
      <c r="A6" s="70" t="s">
        <v>448</v>
      </c>
      <c r="B6" s="45"/>
      <c r="C6" s="91">
        <v>70403472.010000005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8">
        <f>SUM(C9:C29)</f>
        <v>5101706.9000000004</v>
      </c>
    </row>
    <row r="9" spans="1:3" x14ac:dyDescent="0.2">
      <c r="A9" s="79">
        <v>2.1</v>
      </c>
      <c r="B9" s="71" t="s">
        <v>289</v>
      </c>
      <c r="C9" s="92">
        <v>0</v>
      </c>
    </row>
    <row r="10" spans="1:3" x14ac:dyDescent="0.2">
      <c r="A10" s="79">
        <v>2.2000000000000002</v>
      </c>
      <c r="B10" s="71" t="s">
        <v>286</v>
      </c>
      <c r="C10" s="92">
        <v>0</v>
      </c>
    </row>
    <row r="11" spans="1:3" x14ac:dyDescent="0.2">
      <c r="A11" s="76">
        <v>2.2999999999999998</v>
      </c>
      <c r="B11" s="63" t="s">
        <v>158</v>
      </c>
      <c r="C11" s="92">
        <v>17226</v>
      </c>
    </row>
    <row r="12" spans="1:3" x14ac:dyDescent="0.2">
      <c r="A12" s="76">
        <v>2.4</v>
      </c>
      <c r="B12" s="63" t="s">
        <v>159</v>
      </c>
      <c r="C12" s="92">
        <v>0</v>
      </c>
    </row>
    <row r="13" spans="1:3" x14ac:dyDescent="0.2">
      <c r="A13" s="76">
        <v>2.5</v>
      </c>
      <c r="B13" s="63" t="s">
        <v>160</v>
      </c>
      <c r="C13" s="92">
        <v>0</v>
      </c>
    </row>
    <row r="14" spans="1:3" x14ac:dyDescent="0.2">
      <c r="A14" s="76">
        <v>2.6</v>
      </c>
      <c r="B14" s="63" t="s">
        <v>161</v>
      </c>
      <c r="C14" s="92">
        <v>0</v>
      </c>
    </row>
    <row r="15" spans="1:3" x14ac:dyDescent="0.2">
      <c r="A15" s="76">
        <v>2.7</v>
      </c>
      <c r="B15" s="63" t="s">
        <v>162</v>
      </c>
      <c r="C15" s="92">
        <v>0</v>
      </c>
    </row>
    <row r="16" spans="1:3" x14ac:dyDescent="0.2">
      <c r="A16" s="76">
        <v>2.8</v>
      </c>
      <c r="B16" s="63" t="s">
        <v>163</v>
      </c>
      <c r="C16" s="92">
        <v>0</v>
      </c>
    </row>
    <row r="17" spans="1:3" x14ac:dyDescent="0.2">
      <c r="A17" s="76">
        <v>2.9</v>
      </c>
      <c r="B17" s="63" t="s">
        <v>165</v>
      </c>
      <c r="C17" s="92">
        <v>0</v>
      </c>
    </row>
    <row r="18" spans="1:3" x14ac:dyDescent="0.2">
      <c r="A18" s="76" t="s">
        <v>450</v>
      </c>
      <c r="B18" s="63" t="s">
        <v>451</v>
      </c>
      <c r="C18" s="92">
        <v>0</v>
      </c>
    </row>
    <row r="19" spans="1:3" x14ac:dyDescent="0.2">
      <c r="A19" s="76" t="s">
        <v>476</v>
      </c>
      <c r="B19" s="63" t="s">
        <v>167</v>
      </c>
      <c r="C19" s="92">
        <v>0</v>
      </c>
    </row>
    <row r="20" spans="1:3" x14ac:dyDescent="0.2">
      <c r="A20" s="76" t="s">
        <v>477</v>
      </c>
      <c r="B20" s="63" t="s">
        <v>452</v>
      </c>
      <c r="C20" s="92">
        <v>0</v>
      </c>
    </row>
    <row r="21" spans="1:3" x14ac:dyDescent="0.2">
      <c r="A21" s="76" t="s">
        <v>478</v>
      </c>
      <c r="B21" s="63" t="s">
        <v>453</v>
      </c>
      <c r="C21" s="92">
        <v>5084480.9000000004</v>
      </c>
    </row>
    <row r="22" spans="1:3" x14ac:dyDescent="0.2">
      <c r="A22" s="76" t="s">
        <v>479</v>
      </c>
      <c r="B22" s="63" t="s">
        <v>454</v>
      </c>
      <c r="C22" s="92">
        <v>0</v>
      </c>
    </row>
    <row r="23" spans="1:3" x14ac:dyDescent="0.2">
      <c r="A23" s="76" t="s">
        <v>455</v>
      </c>
      <c r="B23" s="63" t="s">
        <v>456</v>
      </c>
      <c r="C23" s="92">
        <v>0</v>
      </c>
    </row>
    <row r="24" spans="1:3" x14ac:dyDescent="0.2">
      <c r="A24" s="76" t="s">
        <v>457</v>
      </c>
      <c r="B24" s="63" t="s">
        <v>458</v>
      </c>
      <c r="C24" s="92">
        <v>0</v>
      </c>
    </row>
    <row r="25" spans="1:3" x14ac:dyDescent="0.2">
      <c r="A25" s="76" t="s">
        <v>459</v>
      </c>
      <c r="B25" s="63" t="s">
        <v>460</v>
      </c>
      <c r="C25" s="92">
        <v>0</v>
      </c>
    </row>
    <row r="26" spans="1:3" x14ac:dyDescent="0.2">
      <c r="A26" s="76" t="s">
        <v>461</v>
      </c>
      <c r="B26" s="63" t="s">
        <v>462</v>
      </c>
      <c r="C26" s="92">
        <v>0</v>
      </c>
    </row>
    <row r="27" spans="1:3" x14ac:dyDescent="0.2">
      <c r="A27" s="76" t="s">
        <v>463</v>
      </c>
      <c r="B27" s="63" t="s">
        <v>464</v>
      </c>
      <c r="C27" s="92">
        <v>0</v>
      </c>
    </row>
    <row r="28" spans="1:3" x14ac:dyDescent="0.2">
      <c r="A28" s="76" t="s">
        <v>465</v>
      </c>
      <c r="B28" s="63" t="s">
        <v>466</v>
      </c>
      <c r="C28" s="92">
        <v>0</v>
      </c>
    </row>
    <row r="29" spans="1:3" x14ac:dyDescent="0.2">
      <c r="A29" s="76" t="s">
        <v>467</v>
      </c>
      <c r="B29" s="71" t="s">
        <v>468</v>
      </c>
      <c r="C29" s="92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3">
        <f>SUM(C32:C38)</f>
        <v>2740154.19</v>
      </c>
    </row>
    <row r="32" spans="1:3" x14ac:dyDescent="0.2">
      <c r="A32" s="76" t="s">
        <v>470</v>
      </c>
      <c r="B32" s="63" t="s">
        <v>358</v>
      </c>
      <c r="C32" s="92">
        <v>2740152.77</v>
      </c>
    </row>
    <row r="33" spans="1:3" x14ac:dyDescent="0.2">
      <c r="A33" s="76" t="s">
        <v>471</v>
      </c>
      <c r="B33" s="63" t="s">
        <v>40</v>
      </c>
      <c r="C33" s="92">
        <v>0</v>
      </c>
    </row>
    <row r="34" spans="1:3" x14ac:dyDescent="0.2">
      <c r="A34" s="76" t="s">
        <v>472</v>
      </c>
      <c r="B34" s="63" t="s">
        <v>368</v>
      </c>
      <c r="C34" s="92">
        <v>0</v>
      </c>
    </row>
    <row r="35" spans="1:3" x14ac:dyDescent="0.2">
      <c r="A35" s="76" t="s">
        <v>473</v>
      </c>
      <c r="B35" s="63" t="s">
        <v>374</v>
      </c>
      <c r="C35" s="92">
        <v>1.42</v>
      </c>
    </row>
    <row r="36" spans="1:3" x14ac:dyDescent="0.2">
      <c r="A36" s="76" t="s">
        <v>474</v>
      </c>
      <c r="B36" s="63" t="s">
        <v>382</v>
      </c>
      <c r="C36" s="92">
        <v>0</v>
      </c>
    </row>
    <row r="37" spans="1:3" x14ac:dyDescent="0.2">
      <c r="A37" s="76" t="s">
        <v>544</v>
      </c>
      <c r="B37" s="63" t="s">
        <v>592</v>
      </c>
      <c r="C37" s="92">
        <v>0</v>
      </c>
    </row>
    <row r="38" spans="1:3" x14ac:dyDescent="0.2">
      <c r="A38" s="76" t="s">
        <v>545</v>
      </c>
      <c r="B38" s="71" t="s">
        <v>475</v>
      </c>
      <c r="C38" s="94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7">
        <f>C6-C8+C31</f>
        <v>68041919.300000012</v>
      </c>
    </row>
    <row r="42" spans="1:3" x14ac:dyDescent="0.2">
      <c r="B42" s="30" t="s">
        <v>597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6"/>
  <sheetViews>
    <sheetView showGridLines="0" topLeftCell="A13" zoomScaleNormal="100" workbookViewId="0">
      <selection activeCell="D37" sqref="D3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0.5703125" style="22" bestFit="1" customWidth="1"/>
    <col min="4" max="4" width="16.28515625" style="22" bestFit="1" customWidth="1"/>
    <col min="5" max="5" width="16.7109375" style="22" bestFit="1" customWidth="1"/>
    <col min="6" max="6" width="9.28515625" style="22" bestFit="1" customWidth="1"/>
    <col min="7" max="7" width="16.85546875" style="22" customWidth="1"/>
    <col min="8" max="8" width="9.28515625" style="22" bestFit="1" customWidth="1"/>
    <col min="9" max="9" width="11" style="22" bestFit="1" customWidth="1"/>
    <col min="10" max="10" width="14.140625" style="22" bestFit="1" customWidth="1"/>
    <col min="11" max="16384" width="9.140625" style="22"/>
  </cols>
  <sheetData>
    <row r="1" spans="1:10" ht="18.95" customHeight="1" x14ac:dyDescent="0.2">
      <c r="A1" s="173" t="s">
        <v>595</v>
      </c>
      <c r="B1" s="197"/>
      <c r="C1" s="197"/>
      <c r="D1" s="197"/>
      <c r="E1" s="197"/>
      <c r="F1" s="197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7"/>
      <c r="C2" s="197"/>
      <c r="D2" s="197"/>
      <c r="E2" s="197"/>
      <c r="F2" s="197"/>
      <c r="G2" s="20" t="s">
        <v>499</v>
      </c>
      <c r="H2" s="21" t="s">
        <v>501</v>
      </c>
    </row>
    <row r="3" spans="1:10" ht="18.95" customHeight="1" x14ac:dyDescent="0.2">
      <c r="A3" s="198" t="s">
        <v>596</v>
      </c>
      <c r="B3" s="199"/>
      <c r="C3" s="199"/>
      <c r="D3" s="199"/>
      <c r="E3" s="199"/>
      <c r="F3" s="199"/>
      <c r="G3" s="20" t="s">
        <v>500</v>
      </c>
      <c r="H3" s="21">
        <v>4</v>
      </c>
    </row>
    <row r="4" spans="1:10" x14ac:dyDescent="0.2">
      <c r="A4" s="198" t="str">
        <f>'Notas a los Edos Financieros'!A4</f>
        <v>(Cifras en Pesos)</v>
      </c>
      <c r="B4" s="199"/>
      <c r="C4" s="199"/>
      <c r="D4" s="199"/>
      <c r="E4" s="199"/>
      <c r="F4" s="199"/>
      <c r="G4" s="127"/>
      <c r="H4" s="127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5">
        <v>0</v>
      </c>
      <c r="D10" s="145">
        <v>0</v>
      </c>
      <c r="E10" s="145">
        <v>0</v>
      </c>
      <c r="F10" s="145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5">
        <v>0</v>
      </c>
      <c r="D11" s="145">
        <v>0</v>
      </c>
      <c r="E11" s="145">
        <v>0</v>
      </c>
      <c r="F11" s="145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5">
        <v>0</v>
      </c>
      <c r="D12" s="145">
        <v>0</v>
      </c>
      <c r="E12" s="145">
        <v>0</v>
      </c>
      <c r="F12" s="145">
        <f t="shared" si="0"/>
        <v>0</v>
      </c>
    </row>
    <row r="13" spans="1:10" x14ac:dyDescent="0.2">
      <c r="A13" s="22">
        <v>7140</v>
      </c>
      <c r="B13" s="22" t="s">
        <v>76</v>
      </c>
      <c r="C13" s="145">
        <v>0</v>
      </c>
      <c r="D13" s="145">
        <v>0</v>
      </c>
      <c r="E13" s="145">
        <v>0</v>
      </c>
      <c r="F13" s="145">
        <f t="shared" si="0"/>
        <v>0</v>
      </c>
    </row>
    <row r="14" spans="1:10" x14ac:dyDescent="0.2">
      <c r="A14" s="22">
        <v>7150</v>
      </c>
      <c r="B14" s="22" t="s">
        <v>75</v>
      </c>
      <c r="C14" s="145">
        <v>0</v>
      </c>
      <c r="D14" s="145">
        <v>0</v>
      </c>
      <c r="E14" s="145">
        <v>0</v>
      </c>
      <c r="F14" s="145">
        <f t="shared" si="0"/>
        <v>0</v>
      </c>
    </row>
    <row r="15" spans="1:10" x14ac:dyDescent="0.2">
      <c r="A15" s="22">
        <v>7160</v>
      </c>
      <c r="B15" s="22" t="s">
        <v>74</v>
      </c>
      <c r="C15" s="145">
        <v>0</v>
      </c>
      <c r="D15" s="145">
        <v>0</v>
      </c>
      <c r="E15" s="145">
        <v>0</v>
      </c>
      <c r="F15" s="145">
        <f t="shared" si="0"/>
        <v>0</v>
      </c>
    </row>
    <row r="16" spans="1:10" x14ac:dyDescent="0.2">
      <c r="A16" s="22">
        <v>7210</v>
      </c>
      <c r="B16" s="22" t="s">
        <v>73</v>
      </c>
      <c r="C16" s="145">
        <v>0</v>
      </c>
      <c r="D16" s="145">
        <v>0</v>
      </c>
      <c r="E16" s="145">
        <v>0</v>
      </c>
      <c r="F16" s="145">
        <f t="shared" si="0"/>
        <v>0</v>
      </c>
    </row>
    <row r="17" spans="1:6" x14ac:dyDescent="0.2">
      <c r="A17" s="22">
        <v>7220</v>
      </c>
      <c r="B17" s="22" t="s">
        <v>72</v>
      </c>
      <c r="C17" s="145">
        <v>0</v>
      </c>
      <c r="D17" s="145">
        <v>0</v>
      </c>
      <c r="E17" s="145">
        <v>0</v>
      </c>
      <c r="F17" s="145">
        <f t="shared" si="0"/>
        <v>0</v>
      </c>
    </row>
    <row r="18" spans="1:6" x14ac:dyDescent="0.2">
      <c r="A18" s="22">
        <v>7230</v>
      </c>
      <c r="B18" s="22" t="s">
        <v>71</v>
      </c>
      <c r="C18" s="145">
        <v>0</v>
      </c>
      <c r="D18" s="145">
        <v>0</v>
      </c>
      <c r="E18" s="145">
        <v>0</v>
      </c>
      <c r="F18" s="145">
        <f t="shared" si="0"/>
        <v>0</v>
      </c>
    </row>
    <row r="19" spans="1:6" x14ac:dyDescent="0.2">
      <c r="A19" s="22">
        <v>7240</v>
      </c>
      <c r="B19" s="22" t="s">
        <v>70</v>
      </c>
      <c r="C19" s="145">
        <v>0</v>
      </c>
      <c r="D19" s="145">
        <v>0</v>
      </c>
      <c r="E19" s="145">
        <v>0</v>
      </c>
      <c r="F19" s="145">
        <f t="shared" si="0"/>
        <v>0</v>
      </c>
    </row>
    <row r="20" spans="1:6" x14ac:dyDescent="0.2">
      <c r="A20" s="22">
        <v>7250</v>
      </c>
      <c r="B20" s="22" t="s">
        <v>69</v>
      </c>
      <c r="C20" s="145">
        <v>0</v>
      </c>
      <c r="D20" s="145">
        <v>0</v>
      </c>
      <c r="E20" s="145">
        <v>0</v>
      </c>
      <c r="F20" s="145">
        <f t="shared" si="0"/>
        <v>0</v>
      </c>
    </row>
    <row r="21" spans="1:6" x14ac:dyDescent="0.2">
      <c r="A21" s="22">
        <v>7260</v>
      </c>
      <c r="B21" s="22" t="s">
        <v>68</v>
      </c>
      <c r="C21" s="145">
        <v>0</v>
      </c>
      <c r="D21" s="145">
        <v>0</v>
      </c>
      <c r="E21" s="145">
        <v>0</v>
      </c>
      <c r="F21" s="145">
        <f t="shared" si="0"/>
        <v>0</v>
      </c>
    </row>
    <row r="22" spans="1:6" x14ac:dyDescent="0.2">
      <c r="A22" s="22">
        <v>7310</v>
      </c>
      <c r="B22" s="22" t="s">
        <v>67</v>
      </c>
      <c r="C22" s="145">
        <v>0</v>
      </c>
      <c r="D22" s="145">
        <v>0</v>
      </c>
      <c r="E22" s="145">
        <v>0</v>
      </c>
      <c r="F22" s="145">
        <f t="shared" si="0"/>
        <v>0</v>
      </c>
    </row>
    <row r="23" spans="1:6" x14ac:dyDescent="0.2">
      <c r="A23" s="22">
        <v>7320</v>
      </c>
      <c r="B23" s="22" t="s">
        <v>66</v>
      </c>
      <c r="C23" s="145">
        <v>0</v>
      </c>
      <c r="D23" s="145">
        <v>0</v>
      </c>
      <c r="E23" s="145">
        <v>0</v>
      </c>
      <c r="F23" s="145">
        <f t="shared" si="0"/>
        <v>0</v>
      </c>
    </row>
    <row r="24" spans="1:6" x14ac:dyDescent="0.2">
      <c r="A24" s="22">
        <v>7330</v>
      </c>
      <c r="B24" s="22" t="s">
        <v>65</v>
      </c>
      <c r="C24" s="145">
        <v>0</v>
      </c>
      <c r="D24" s="145">
        <v>0</v>
      </c>
      <c r="E24" s="145">
        <v>0</v>
      </c>
      <c r="F24" s="145">
        <f t="shared" si="0"/>
        <v>0</v>
      </c>
    </row>
    <row r="25" spans="1:6" x14ac:dyDescent="0.2">
      <c r="A25" s="22">
        <v>7340</v>
      </c>
      <c r="B25" s="22" t="s">
        <v>64</v>
      </c>
      <c r="C25" s="145">
        <v>0</v>
      </c>
      <c r="D25" s="145">
        <v>0</v>
      </c>
      <c r="E25" s="145">
        <v>0</v>
      </c>
      <c r="F25" s="145">
        <f t="shared" si="0"/>
        <v>0</v>
      </c>
    </row>
    <row r="26" spans="1:6" x14ac:dyDescent="0.2">
      <c r="A26" s="22">
        <v>7350</v>
      </c>
      <c r="B26" s="22" t="s">
        <v>63</v>
      </c>
      <c r="C26" s="145">
        <v>0</v>
      </c>
      <c r="D26" s="145">
        <v>0</v>
      </c>
      <c r="E26" s="145">
        <v>0</v>
      </c>
      <c r="F26" s="145">
        <f t="shared" si="0"/>
        <v>0</v>
      </c>
    </row>
    <row r="27" spans="1:6" x14ac:dyDescent="0.2">
      <c r="A27" s="22">
        <v>7360</v>
      </c>
      <c r="B27" s="22" t="s">
        <v>62</v>
      </c>
      <c r="C27" s="145">
        <v>0</v>
      </c>
      <c r="D27" s="145">
        <v>0</v>
      </c>
      <c r="E27" s="145">
        <v>0</v>
      </c>
      <c r="F27" s="145">
        <f t="shared" si="0"/>
        <v>0</v>
      </c>
    </row>
    <row r="28" spans="1:6" x14ac:dyDescent="0.2">
      <c r="A28" s="22">
        <v>7410</v>
      </c>
      <c r="B28" s="22" t="s">
        <v>61</v>
      </c>
      <c r="C28" s="145">
        <v>0</v>
      </c>
      <c r="D28" s="145">
        <v>0</v>
      </c>
      <c r="E28" s="145">
        <v>0</v>
      </c>
      <c r="F28" s="145">
        <f t="shared" si="0"/>
        <v>0</v>
      </c>
    </row>
    <row r="29" spans="1:6" x14ac:dyDescent="0.2">
      <c r="A29" s="22">
        <v>7420</v>
      </c>
      <c r="B29" s="22" t="s">
        <v>60</v>
      </c>
      <c r="C29" s="145">
        <v>0</v>
      </c>
      <c r="D29" s="145">
        <v>0</v>
      </c>
      <c r="E29" s="145">
        <v>0</v>
      </c>
      <c r="F29" s="145">
        <f t="shared" si="0"/>
        <v>0</v>
      </c>
    </row>
    <row r="30" spans="1:6" x14ac:dyDescent="0.2">
      <c r="A30" s="22">
        <v>7510</v>
      </c>
      <c r="B30" s="22" t="s">
        <v>59</v>
      </c>
      <c r="C30" s="145">
        <v>0</v>
      </c>
      <c r="D30" s="145">
        <v>0</v>
      </c>
      <c r="E30" s="145">
        <v>0</v>
      </c>
      <c r="F30" s="145">
        <f t="shared" si="0"/>
        <v>0</v>
      </c>
    </row>
    <row r="31" spans="1:6" x14ac:dyDescent="0.2">
      <c r="A31" s="22">
        <v>7520</v>
      </c>
      <c r="B31" s="22" t="s">
        <v>58</v>
      </c>
      <c r="C31" s="145">
        <v>0</v>
      </c>
      <c r="D31" s="145">
        <v>0</v>
      </c>
      <c r="E31" s="145">
        <v>0</v>
      </c>
      <c r="F31" s="145">
        <f t="shared" si="0"/>
        <v>0</v>
      </c>
    </row>
    <row r="32" spans="1:6" x14ac:dyDescent="0.2">
      <c r="A32" s="22">
        <v>7610</v>
      </c>
      <c r="B32" s="22" t="s">
        <v>57</v>
      </c>
      <c r="C32" s="145">
        <v>0</v>
      </c>
      <c r="D32" s="145">
        <v>0</v>
      </c>
      <c r="E32" s="145">
        <v>0</v>
      </c>
      <c r="F32" s="145">
        <f t="shared" si="0"/>
        <v>0</v>
      </c>
    </row>
    <row r="33" spans="1:6" x14ac:dyDescent="0.2">
      <c r="A33" s="22">
        <v>7620</v>
      </c>
      <c r="B33" s="22" t="s">
        <v>56</v>
      </c>
      <c r="C33" s="145">
        <v>0</v>
      </c>
      <c r="D33" s="145">
        <v>0</v>
      </c>
      <c r="E33" s="145">
        <v>0</v>
      </c>
      <c r="F33" s="145">
        <f t="shared" si="0"/>
        <v>0</v>
      </c>
    </row>
    <row r="34" spans="1:6" x14ac:dyDescent="0.2">
      <c r="A34" s="22">
        <v>7630</v>
      </c>
      <c r="B34" s="22" t="s">
        <v>55</v>
      </c>
      <c r="C34" s="145">
        <v>0</v>
      </c>
      <c r="D34" s="145">
        <v>0</v>
      </c>
      <c r="E34" s="145">
        <v>0</v>
      </c>
      <c r="F34" s="145">
        <f t="shared" si="0"/>
        <v>0</v>
      </c>
    </row>
    <row r="35" spans="1:6" x14ac:dyDescent="0.2">
      <c r="A35" s="22">
        <v>7640</v>
      </c>
      <c r="B35" s="22" t="s">
        <v>54</v>
      </c>
      <c r="C35" s="145">
        <v>0</v>
      </c>
      <c r="D35" s="145">
        <v>0</v>
      </c>
      <c r="E35" s="145">
        <v>0</v>
      </c>
      <c r="F35" s="145">
        <f t="shared" ref="F35" si="1">C35+D35+E35</f>
        <v>0</v>
      </c>
    </row>
    <row r="36" spans="1:6" x14ac:dyDescent="0.2">
      <c r="C36" s="145"/>
      <c r="D36" s="145"/>
      <c r="E36" s="145"/>
      <c r="F36" s="14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6" t="s">
        <v>546</v>
      </c>
      <c r="C39" s="196"/>
      <c r="D39" s="27"/>
      <c r="E39" s="27"/>
      <c r="F39" s="27"/>
    </row>
    <row r="40" spans="1:6" x14ac:dyDescent="0.2">
      <c r="B40" s="124" t="s">
        <v>406</v>
      </c>
      <c r="C40" s="129">
        <f>H1</f>
        <v>2025</v>
      </c>
      <c r="D40" s="27"/>
      <c r="E40" s="27"/>
      <c r="F40" s="27"/>
    </row>
    <row r="41" spans="1:6" x14ac:dyDescent="0.2">
      <c r="A41" s="22">
        <v>8110</v>
      </c>
      <c r="B41" s="102" t="s">
        <v>52</v>
      </c>
      <c r="C41" s="159">
        <v>34919823</v>
      </c>
      <c r="D41" s="27"/>
      <c r="E41" s="27"/>
      <c r="F41" s="27"/>
    </row>
    <row r="42" spans="1:6" x14ac:dyDescent="0.2">
      <c r="A42" s="22">
        <v>8120</v>
      </c>
      <c r="B42" s="102" t="s">
        <v>51</v>
      </c>
      <c r="C42" s="159">
        <v>-6370210.2800000003</v>
      </c>
      <c r="D42" s="27"/>
      <c r="E42" s="27"/>
      <c r="F42" s="27"/>
    </row>
    <row r="43" spans="1:6" x14ac:dyDescent="0.2">
      <c r="A43" s="22">
        <v>8130</v>
      </c>
      <c r="B43" s="102" t="s">
        <v>50</v>
      </c>
      <c r="C43" s="159">
        <f>39623001.23-1936760.3</f>
        <v>37686240.93</v>
      </c>
      <c r="D43" s="27"/>
      <c r="E43" s="27"/>
      <c r="F43" s="27"/>
    </row>
    <row r="44" spans="1:6" x14ac:dyDescent="0.2">
      <c r="A44" s="22">
        <v>8140</v>
      </c>
      <c r="B44" s="102" t="s">
        <v>49</v>
      </c>
      <c r="C44" s="159">
        <v>0</v>
      </c>
      <c r="D44" s="27"/>
      <c r="E44" s="27"/>
      <c r="F44" s="27"/>
    </row>
    <row r="45" spans="1:6" x14ac:dyDescent="0.2">
      <c r="A45" s="22">
        <v>8150</v>
      </c>
      <c r="B45" s="102" t="s">
        <v>48</v>
      </c>
      <c r="C45" s="159">
        <v>-66235853.649999999</v>
      </c>
      <c r="D45" s="27"/>
      <c r="E45" s="27"/>
      <c r="F45" s="27"/>
    </row>
    <row r="46" spans="1:6" x14ac:dyDescent="0.2">
      <c r="B46" s="125"/>
      <c r="C46" s="126"/>
      <c r="D46" s="27"/>
      <c r="E46" s="27"/>
      <c r="F46" s="27"/>
    </row>
    <row r="47" spans="1:6" x14ac:dyDescent="0.2">
      <c r="B47" s="131"/>
      <c r="C47" s="132"/>
      <c r="D47" s="27"/>
      <c r="E47" s="27"/>
      <c r="F47" s="27"/>
    </row>
    <row r="48" spans="1:6" x14ac:dyDescent="0.2">
      <c r="B48" s="196" t="s">
        <v>547</v>
      </c>
      <c r="C48" s="196"/>
    </row>
    <row r="49" spans="1:3" x14ac:dyDescent="0.2">
      <c r="B49" s="130" t="s">
        <v>406</v>
      </c>
      <c r="C49" s="129">
        <f>H1</f>
        <v>2025</v>
      </c>
    </row>
    <row r="50" spans="1:3" x14ac:dyDescent="0.2">
      <c r="A50" s="22">
        <v>8210</v>
      </c>
      <c r="B50" s="102" t="s">
        <v>47</v>
      </c>
      <c r="C50" s="159">
        <v>-34919823</v>
      </c>
    </row>
    <row r="51" spans="1:3" x14ac:dyDescent="0.2">
      <c r="A51" s="22">
        <v>8220</v>
      </c>
      <c r="B51" s="102" t="s">
        <v>46</v>
      </c>
      <c r="C51" s="159">
        <v>1468493.19</v>
      </c>
    </row>
    <row r="52" spans="1:3" x14ac:dyDescent="0.2">
      <c r="A52" s="22">
        <v>8230</v>
      </c>
      <c r="B52" s="102" t="s">
        <v>593</v>
      </c>
      <c r="C52" s="159">
        <v>-37252145.200000003</v>
      </c>
    </row>
    <row r="53" spans="1:3" x14ac:dyDescent="0.2">
      <c r="A53" s="22">
        <v>8240</v>
      </c>
      <c r="B53" s="102" t="s">
        <v>45</v>
      </c>
      <c r="C53" s="159">
        <v>300000</v>
      </c>
    </row>
    <row r="54" spans="1:3" x14ac:dyDescent="0.2">
      <c r="A54" s="22">
        <v>8250</v>
      </c>
      <c r="B54" s="102" t="s">
        <v>44</v>
      </c>
      <c r="C54" s="159">
        <v>0</v>
      </c>
    </row>
    <row r="55" spans="1:3" x14ac:dyDescent="0.2">
      <c r="A55" s="22">
        <v>8260</v>
      </c>
      <c r="B55" s="102" t="s">
        <v>43</v>
      </c>
      <c r="C55" s="159">
        <v>70403472.010000005</v>
      </c>
    </row>
    <row r="56" spans="1:3" x14ac:dyDescent="0.2">
      <c r="A56" s="22">
        <v>8270</v>
      </c>
      <c r="B56" s="102" t="s">
        <v>42</v>
      </c>
      <c r="C56" s="159">
        <v>70403472.010000005</v>
      </c>
    </row>
    <row r="58" spans="1:3" x14ac:dyDescent="0.2">
      <c r="B58" s="14" t="s">
        <v>597</v>
      </c>
    </row>
    <row r="66" spans="1:12" ht="15" x14ac:dyDescent="0.25">
      <c r="B66" s="160" t="s">
        <v>598</v>
      </c>
      <c r="C66" s="193" t="s">
        <v>603</v>
      </c>
      <c r="D66" s="193"/>
      <c r="E66" s="193"/>
      <c r="F66" s="193"/>
      <c r="G66" s="193"/>
    </row>
    <row r="67" spans="1:12" ht="11.25" customHeight="1" x14ac:dyDescent="0.2">
      <c r="B67" s="161" t="s">
        <v>599</v>
      </c>
      <c r="C67" s="194" t="s">
        <v>600</v>
      </c>
      <c r="D67" s="194"/>
      <c r="E67" s="194"/>
      <c r="F67" s="194"/>
      <c r="G67" s="194"/>
    </row>
    <row r="68" spans="1:12" ht="23.1" customHeight="1" x14ac:dyDescent="0.2">
      <c r="B68" s="161" t="s">
        <v>601</v>
      </c>
      <c r="C68" s="195" t="s">
        <v>602</v>
      </c>
      <c r="D68" s="194"/>
      <c r="E68" s="194"/>
      <c r="F68" s="194"/>
      <c r="G68" s="194"/>
    </row>
    <row r="75" spans="1:12" x14ac:dyDescent="0.2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</row>
    <row r="76" spans="1:12" x14ac:dyDescent="0.2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</row>
  </sheetData>
  <sheetProtection formatCells="0" formatColumns="0" formatRows="0" insertColumns="0" insertRows="0" insertHyperlinks="0" deleteColumns="0" deleteRows="0" sort="0" autoFilter="0" pivotTables="0"/>
  <mergeCells count="9">
    <mergeCell ref="C66:G66"/>
    <mergeCell ref="C67:G67"/>
    <mergeCell ref="C68:G68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2026-01-30T19:15:59Z</cp:lastPrinted>
  <dcterms:created xsi:type="dcterms:W3CDTF">2012-12-11T20:36:24Z</dcterms:created>
  <dcterms:modified xsi:type="dcterms:W3CDTF">2026-01-30T19:18:51Z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